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200" windowHeight="11980" tabRatio="823" activeTab="0"/>
  </bookViews>
  <sheets>
    <sheet name="1" sheetId="1" r:id="rId1"/>
    <sheet name="2" sheetId="2" r:id="rId2"/>
    <sheet name="2.a" sheetId="3" r:id="rId3"/>
    <sheet name="2.b" sheetId="4" r:id="rId4"/>
    <sheet name="3" sheetId="5" r:id="rId5"/>
    <sheet name="5 " sheetId="6" r:id="rId6"/>
    <sheet name="5.a" sheetId="7" r:id="rId7"/>
    <sheet name="5.b" sheetId="8" r:id="rId8"/>
    <sheet name="5.c" sheetId="9" r:id="rId9"/>
    <sheet name="5.d" sheetId="10" r:id="rId10"/>
    <sheet name="6" sheetId="11" r:id="rId11"/>
    <sheet name="7" sheetId="12" r:id="rId12"/>
    <sheet name="8"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s>
  <definedNames>
    <definedName name="_xlnm.Print_Area" localSheetId="0">'1'!$A$1:$E$148</definedName>
    <definedName name="_xlnm.Print_Area" localSheetId="16">'11.a'!$A$1:$C$20</definedName>
    <definedName name="_xlnm.Print_Area" localSheetId="17">'11.b'!$A$1:$C$33</definedName>
    <definedName name="_xlnm.Print_Area" localSheetId="18">'11.c'!$A$1:$C$15</definedName>
    <definedName name="_xlnm.Print_Area" localSheetId="1">'2'!$A$1:$E$104</definedName>
    <definedName name="_xlnm.Print_Area" localSheetId="2">'2.a'!$A$1:$E$99</definedName>
    <definedName name="_xlnm.Print_Area" localSheetId="3">'2.b'!$A$1:$E$99</definedName>
    <definedName name="_xlnm.Print_Area" localSheetId="4">'3'!$A$1:$D$4</definedName>
    <definedName name="_xlnm.Print_Area" localSheetId="10">'6'!$A$1:$F$31</definedName>
    <definedName name="_xlnm.Print_Area" localSheetId="12">'8'!$A$1:$Z$42</definedName>
    <definedName name="_xlnm.Print_Titles" localSheetId="0">'1'!$5:$5</definedName>
    <definedName name="_xlnm.Print_Titles" localSheetId="1">'2'!$5:$5</definedName>
    <definedName name="_xlnm.Print_Titles" localSheetId="2">'2.a'!$5:$5</definedName>
    <definedName name="_xlnm.Print_Titles" localSheetId="3">'2.b'!$5:$5</definedName>
    <definedName name="_xlnm.Print_Titles" localSheetId="5">'5 '!$3:$5</definedName>
    <definedName name="Z_2AF6EA2A_E5C5_45EB_B6C4_875AD1E4E056_.wvu.FilterData" localSheetId="5" hidden="1">'5 '!$A$1:$I$35</definedName>
    <definedName name="Z_2AF6EA2A_E5C5_45EB_B6C4_875AD1E4E056_.wvu.PrintTitles" localSheetId="5" hidden="1">'5 '!$3:$5</definedName>
  </definedNames>
  <calcPr fullCalcOnLoad="1"/>
</workbook>
</file>

<file path=xl/comments13.xml><?xml version="1.0" encoding="utf-8"?>
<comments xmlns="http://schemas.openxmlformats.org/spreadsheetml/2006/main">
  <authors>
    <author>PŠ</author>
  </authors>
  <commentList>
    <comment ref="E6" authorId="0">
      <text>
        <r>
          <rPr>
            <b/>
            <sz val="9"/>
            <rFont val="Tahoma"/>
            <family val="2"/>
          </rPr>
          <t>PŠ:</t>
        </r>
        <r>
          <rPr>
            <sz val="9"/>
            <rFont val="Tahoma"/>
            <family val="2"/>
          </rPr>
          <t xml:space="preserve">
Škol ř. 0307.</t>
        </r>
      </text>
    </comment>
    <comment ref="I6" authorId="0">
      <text>
        <r>
          <rPr>
            <b/>
            <sz val="9"/>
            <rFont val="Tahoma"/>
            <family val="2"/>
          </rPr>
          <t>PŠ:</t>
        </r>
        <r>
          <rPr>
            <sz val="9"/>
            <rFont val="Tahoma"/>
            <family val="2"/>
          </rPr>
          <t xml:space="preserve">
Škol ř. 0306.</t>
        </r>
      </text>
    </comment>
    <comment ref="M6" authorId="0">
      <text>
        <r>
          <rPr>
            <b/>
            <sz val="9"/>
            <rFont val="Tahoma"/>
            <family val="2"/>
          </rPr>
          <t>PŠ:</t>
        </r>
        <r>
          <rPr>
            <sz val="9"/>
            <rFont val="Tahoma"/>
            <family val="2"/>
          </rPr>
          <t xml:space="preserve">
Škol ř. 0309b.</t>
        </r>
      </text>
    </comment>
    <comment ref="Y9" authorId="0">
      <text>
        <r>
          <rPr>
            <b/>
            <sz val="9"/>
            <rFont val="Tahoma"/>
            <family val="2"/>
          </rPr>
          <t>PŠ:</t>
        </r>
        <r>
          <rPr>
            <sz val="9"/>
            <rFont val="Tahoma"/>
            <family val="2"/>
          </rPr>
          <t xml:space="preserve">
Škol sl. 12 ř. 0200.</t>
        </r>
      </text>
    </comment>
    <comment ref="Y10" authorId="0">
      <text>
        <r>
          <rPr>
            <b/>
            <sz val="9"/>
            <rFont val="Tahoma"/>
            <family val="2"/>
          </rPr>
          <t>PŠ:</t>
        </r>
        <r>
          <rPr>
            <sz val="9"/>
            <rFont val="Tahoma"/>
            <family val="2"/>
          </rPr>
          <t xml:space="preserve">
Škol sl. 12 ř. 0207.</t>
        </r>
      </text>
    </comment>
    <comment ref="G14" authorId="0">
      <text>
        <r>
          <rPr>
            <b/>
            <sz val="9"/>
            <rFont val="Tahoma"/>
            <family val="2"/>
          </rPr>
          <t>PŠ:</t>
        </r>
        <r>
          <rPr>
            <sz val="9"/>
            <rFont val="Tahoma"/>
            <family val="2"/>
          </rPr>
          <t xml:space="preserve">
Škol sl. 12 ř. 0305.</t>
        </r>
      </text>
    </comment>
    <comment ref="H14" authorId="0">
      <text>
        <r>
          <rPr>
            <b/>
            <sz val="9"/>
            <rFont val="Tahoma"/>
            <family val="2"/>
          </rPr>
          <t>PŠ:</t>
        </r>
        <r>
          <rPr>
            <sz val="9"/>
            <rFont val="Tahoma"/>
            <family val="2"/>
          </rPr>
          <t xml:space="preserve">
Škol sl. 17 ř. 0305.</t>
        </r>
      </text>
    </comment>
    <comment ref="S14" authorId="0">
      <text>
        <r>
          <rPr>
            <b/>
            <sz val="9"/>
            <rFont val="Tahoma"/>
            <family val="2"/>
          </rPr>
          <t>PŠ:</t>
        </r>
        <r>
          <rPr>
            <sz val="9"/>
            <rFont val="Tahoma"/>
            <family val="2"/>
          </rPr>
          <t xml:space="preserve">
Škol sl. 12 ř. 0310.</t>
        </r>
      </text>
    </comment>
    <comment ref="T14" authorId="0">
      <text>
        <r>
          <rPr>
            <b/>
            <sz val="9"/>
            <rFont val="Tahoma"/>
            <family val="2"/>
          </rPr>
          <t>PŠ:</t>
        </r>
        <r>
          <rPr>
            <sz val="9"/>
            <rFont val="Tahoma"/>
            <family val="2"/>
          </rPr>
          <t xml:space="preserve">
Škol sl. 17 ř. 0310.</t>
        </r>
      </text>
    </comment>
    <comment ref="U14" authorId="0">
      <text>
        <r>
          <rPr>
            <b/>
            <sz val="9"/>
            <rFont val="Tahoma"/>
            <family val="2"/>
          </rPr>
          <t>PŠ:</t>
        </r>
        <r>
          <rPr>
            <sz val="9"/>
            <rFont val="Tahoma"/>
            <family val="2"/>
          </rPr>
          <t xml:space="preserve">
Škol sl. 12 ř. 0308.</t>
        </r>
      </text>
    </comment>
    <comment ref="V14" authorId="0">
      <text>
        <r>
          <rPr>
            <b/>
            <sz val="9"/>
            <rFont val="Tahoma"/>
            <family val="2"/>
          </rPr>
          <t>PŠ:</t>
        </r>
        <r>
          <rPr>
            <sz val="9"/>
            <rFont val="Tahoma"/>
            <family val="2"/>
          </rPr>
          <t xml:space="preserve">
Škol sl. 17 ř. 0308.</t>
        </r>
      </text>
    </comment>
    <comment ref="W14" authorId="0">
      <text>
        <r>
          <rPr>
            <b/>
            <sz val="9"/>
            <rFont val="Tahoma"/>
            <family val="2"/>
          </rPr>
          <t>PŠ:</t>
        </r>
        <r>
          <rPr>
            <sz val="9"/>
            <rFont val="Tahoma"/>
            <family val="2"/>
          </rPr>
          <t xml:space="preserve">
Škol sl. 12 ř. 0309.</t>
        </r>
      </text>
    </comment>
    <comment ref="X14" authorId="0">
      <text>
        <r>
          <rPr>
            <b/>
            <sz val="9"/>
            <rFont val="Tahoma"/>
            <family val="2"/>
          </rPr>
          <t>PŠ:</t>
        </r>
        <r>
          <rPr>
            <sz val="9"/>
            <rFont val="Tahoma"/>
            <family val="2"/>
          </rPr>
          <t xml:space="preserve">
Škol sl. 17 ř. 0309.</t>
        </r>
      </text>
    </comment>
    <comment ref="Y14" authorId="0">
      <text>
        <r>
          <rPr>
            <b/>
            <sz val="9"/>
            <rFont val="Tahoma"/>
            <family val="2"/>
          </rPr>
          <t>PŠ:</t>
        </r>
        <r>
          <rPr>
            <sz val="9"/>
            <rFont val="Tahoma"/>
            <family val="2"/>
          </rPr>
          <t xml:space="preserve">
Škol sl. 12 ř. 0311.</t>
        </r>
      </text>
    </comment>
    <comment ref="Z14" authorId="0">
      <text>
        <r>
          <rPr>
            <b/>
            <sz val="9"/>
            <rFont val="Tahoma"/>
            <family val="2"/>
          </rPr>
          <t>PŠ:</t>
        </r>
        <r>
          <rPr>
            <sz val="9"/>
            <rFont val="Tahoma"/>
            <family val="2"/>
          </rPr>
          <t xml:space="preserve">
Škol sl. 17 ř. 0311.</t>
        </r>
      </text>
    </comment>
    <comment ref="E21" authorId="0">
      <text>
        <r>
          <rPr>
            <b/>
            <sz val="9"/>
            <rFont val="Tahoma"/>
            <family val="2"/>
          </rPr>
          <t>PŠ:</t>
        </r>
        <r>
          <rPr>
            <sz val="9"/>
            <rFont val="Tahoma"/>
            <family val="2"/>
          </rPr>
          <t xml:space="preserve">
Škol sl. 2b ř. 0202.</t>
        </r>
      </text>
    </comment>
    <comment ref="F21" authorId="0">
      <text>
        <r>
          <rPr>
            <b/>
            <sz val="9"/>
            <rFont val="Tahoma"/>
            <family val="2"/>
          </rPr>
          <t>PŠ:</t>
        </r>
        <r>
          <rPr>
            <sz val="9"/>
            <rFont val="Tahoma"/>
            <family val="2"/>
          </rPr>
          <t xml:space="preserve">
Škol sl. 12b ř. 0202.</t>
        </r>
      </text>
    </comment>
    <comment ref="K21" authorId="0">
      <text>
        <r>
          <rPr>
            <b/>
            <sz val="9"/>
            <rFont val="Tahoma"/>
            <family val="2"/>
          </rPr>
          <t>PŠ:</t>
        </r>
        <r>
          <rPr>
            <sz val="9"/>
            <rFont val="Tahoma"/>
            <family val="2"/>
          </rPr>
          <t xml:space="preserve">
Škol sl. 2 ř. 0202.</t>
        </r>
      </text>
    </comment>
    <comment ref="L21" authorId="0">
      <text>
        <r>
          <rPr>
            <b/>
            <sz val="9"/>
            <rFont val="Tahoma"/>
            <family val="2"/>
          </rPr>
          <t>PŠ:</t>
        </r>
        <r>
          <rPr>
            <sz val="9"/>
            <rFont val="Tahoma"/>
            <family val="2"/>
          </rPr>
          <t xml:space="preserve">
Škol sl. 12 ř. 0202.</t>
        </r>
      </text>
    </comment>
    <comment ref="E22" authorId="0">
      <text>
        <r>
          <rPr>
            <b/>
            <sz val="9"/>
            <rFont val="Tahoma"/>
            <family val="2"/>
          </rPr>
          <t>PŠ:</t>
        </r>
        <r>
          <rPr>
            <sz val="9"/>
            <rFont val="Tahoma"/>
            <family val="2"/>
          </rPr>
          <t xml:space="preserve">
Škol sl. 2b ř. 0203.</t>
        </r>
      </text>
    </comment>
    <comment ref="F22" authorId="0">
      <text>
        <r>
          <rPr>
            <b/>
            <sz val="9"/>
            <rFont val="Tahoma"/>
            <family val="2"/>
          </rPr>
          <t>PŠ:</t>
        </r>
        <r>
          <rPr>
            <sz val="9"/>
            <rFont val="Tahoma"/>
            <family val="2"/>
          </rPr>
          <t xml:space="preserve">
Škol sl. 12b ř. 0203.</t>
        </r>
      </text>
    </comment>
    <comment ref="K22" authorId="0">
      <text>
        <r>
          <rPr>
            <b/>
            <sz val="9"/>
            <rFont val="Tahoma"/>
            <family val="2"/>
          </rPr>
          <t>PŠ:</t>
        </r>
        <r>
          <rPr>
            <sz val="9"/>
            <rFont val="Tahoma"/>
            <family val="2"/>
          </rPr>
          <t xml:space="preserve">
Škol. sl. 2 ř. 0203.</t>
        </r>
      </text>
    </comment>
    <comment ref="L22" authorId="0">
      <text>
        <r>
          <rPr>
            <b/>
            <sz val="9"/>
            <rFont val="Tahoma"/>
            <family val="2"/>
          </rPr>
          <t>PŠ:</t>
        </r>
        <r>
          <rPr>
            <sz val="9"/>
            <rFont val="Tahoma"/>
            <family val="2"/>
          </rPr>
          <t xml:space="preserve">
Škol sl. 12 ř. 0203.</t>
        </r>
      </text>
    </comment>
    <comment ref="E23" authorId="0">
      <text>
        <r>
          <rPr>
            <b/>
            <sz val="9"/>
            <rFont val="Tahoma"/>
            <family val="2"/>
          </rPr>
          <t>PŠ:</t>
        </r>
        <r>
          <rPr>
            <sz val="9"/>
            <rFont val="Tahoma"/>
            <family val="2"/>
          </rPr>
          <t xml:space="preserve">
Škol sl. 2b ř. 0204.</t>
        </r>
      </text>
    </comment>
    <comment ref="F23" authorId="0">
      <text>
        <r>
          <rPr>
            <b/>
            <sz val="9"/>
            <rFont val="Tahoma"/>
            <family val="2"/>
          </rPr>
          <t>PŠ:</t>
        </r>
        <r>
          <rPr>
            <sz val="9"/>
            <rFont val="Tahoma"/>
            <family val="2"/>
          </rPr>
          <t xml:space="preserve">
Škol sl. 12b ř. 0204.</t>
        </r>
      </text>
    </comment>
    <comment ref="K23" authorId="0">
      <text>
        <r>
          <rPr>
            <b/>
            <sz val="9"/>
            <rFont val="Tahoma"/>
            <family val="2"/>
          </rPr>
          <t>PŠ:</t>
        </r>
        <r>
          <rPr>
            <sz val="9"/>
            <rFont val="Tahoma"/>
            <family val="2"/>
          </rPr>
          <t xml:space="preserve">
Škol sl. 2 ř. 0204.</t>
        </r>
      </text>
    </comment>
    <comment ref="L23" authorId="0">
      <text>
        <r>
          <rPr>
            <b/>
            <sz val="9"/>
            <rFont val="Tahoma"/>
            <family val="2"/>
          </rPr>
          <t>PŠ:</t>
        </r>
        <r>
          <rPr>
            <sz val="9"/>
            <rFont val="Tahoma"/>
            <family val="2"/>
          </rPr>
          <t xml:space="preserve">
Škol sl. 12 ř. 0204.</t>
        </r>
      </text>
    </comment>
    <comment ref="E24" authorId="0">
      <text>
        <r>
          <rPr>
            <b/>
            <sz val="9"/>
            <rFont val="Tahoma"/>
            <family val="2"/>
          </rPr>
          <t>PŠ:</t>
        </r>
        <r>
          <rPr>
            <sz val="9"/>
            <rFont val="Tahoma"/>
            <family val="2"/>
          </rPr>
          <t xml:space="preserve">
Škol sl. 2b ř. 0205.</t>
        </r>
      </text>
    </comment>
    <comment ref="F24" authorId="0">
      <text>
        <r>
          <rPr>
            <b/>
            <sz val="9"/>
            <rFont val="Tahoma"/>
            <family val="2"/>
          </rPr>
          <t>PŠ:</t>
        </r>
        <r>
          <rPr>
            <sz val="9"/>
            <rFont val="Tahoma"/>
            <family val="2"/>
          </rPr>
          <t xml:space="preserve">
Škol sl. 12b ř. 0205.</t>
        </r>
      </text>
    </comment>
    <comment ref="K24" authorId="0">
      <text>
        <r>
          <rPr>
            <b/>
            <sz val="9"/>
            <rFont val="Tahoma"/>
            <family val="2"/>
          </rPr>
          <t>PŠ:</t>
        </r>
        <r>
          <rPr>
            <sz val="9"/>
            <rFont val="Tahoma"/>
            <family val="2"/>
          </rPr>
          <t xml:space="preserve">
Škol sl. 2 ř. 0205.</t>
        </r>
      </text>
    </comment>
    <comment ref="L24" authorId="0">
      <text>
        <r>
          <rPr>
            <b/>
            <sz val="9"/>
            <rFont val="Tahoma"/>
            <family val="2"/>
          </rPr>
          <t>PŠ:</t>
        </r>
        <r>
          <rPr>
            <sz val="9"/>
            <rFont val="Tahoma"/>
            <family val="2"/>
          </rPr>
          <t xml:space="preserve">
Škol sl. 12 ř. 0205.</t>
        </r>
      </text>
    </comment>
    <comment ref="E25" authorId="0">
      <text>
        <r>
          <rPr>
            <b/>
            <sz val="9"/>
            <rFont val="Tahoma"/>
            <family val="2"/>
          </rPr>
          <t>PŠ:</t>
        </r>
        <r>
          <rPr>
            <sz val="9"/>
            <rFont val="Tahoma"/>
            <family val="2"/>
          </rPr>
          <t xml:space="preserve">
Škol sl. 2b ř. 0206.</t>
        </r>
      </text>
    </comment>
    <comment ref="F25" authorId="0">
      <text>
        <r>
          <rPr>
            <b/>
            <sz val="9"/>
            <rFont val="Tahoma"/>
            <family val="2"/>
          </rPr>
          <t>PŠ:</t>
        </r>
        <r>
          <rPr>
            <sz val="9"/>
            <rFont val="Tahoma"/>
            <family val="2"/>
          </rPr>
          <t xml:space="preserve">
Škol sl. 12b ř. 0206.</t>
        </r>
      </text>
    </comment>
    <comment ref="K25" authorId="0">
      <text>
        <r>
          <rPr>
            <b/>
            <sz val="9"/>
            <rFont val="Tahoma"/>
            <family val="2"/>
          </rPr>
          <t>PŠ:</t>
        </r>
        <r>
          <rPr>
            <sz val="9"/>
            <rFont val="Tahoma"/>
            <family val="2"/>
          </rPr>
          <t xml:space="preserve">
Škol sl. 2 ř. 0206.</t>
        </r>
      </text>
    </comment>
    <comment ref="L25" authorId="0">
      <text>
        <r>
          <rPr>
            <b/>
            <sz val="9"/>
            <rFont val="Tahoma"/>
            <family val="2"/>
          </rPr>
          <t>PŠ:</t>
        </r>
        <r>
          <rPr>
            <sz val="9"/>
            <rFont val="Tahoma"/>
            <family val="2"/>
          </rPr>
          <t xml:space="preserve">
Škol sl. 12 ř. 0206.</t>
        </r>
      </text>
    </comment>
    <comment ref="E26" authorId="0">
      <text>
        <r>
          <rPr>
            <b/>
            <sz val="9"/>
            <rFont val="Tahoma"/>
            <family val="2"/>
          </rPr>
          <t>PŠ:</t>
        </r>
        <r>
          <rPr>
            <sz val="9"/>
            <rFont val="Tahoma"/>
            <family val="2"/>
          </rPr>
          <t xml:space="preserve">
Škol sl. 2b ř. 0201.</t>
        </r>
      </text>
    </comment>
    <comment ref="F26" authorId="0">
      <text>
        <r>
          <rPr>
            <b/>
            <sz val="9"/>
            <rFont val="Tahoma"/>
            <family val="2"/>
          </rPr>
          <t>PŠ:</t>
        </r>
        <r>
          <rPr>
            <sz val="9"/>
            <rFont val="Tahoma"/>
            <family val="2"/>
          </rPr>
          <t xml:space="preserve">
Škol sl. 12b ř. 0201.</t>
        </r>
      </text>
    </comment>
    <comment ref="K26" authorId="0">
      <text>
        <r>
          <rPr>
            <b/>
            <sz val="9"/>
            <rFont val="Tahoma"/>
            <family val="2"/>
          </rPr>
          <t>PŠ:</t>
        </r>
        <r>
          <rPr>
            <sz val="9"/>
            <rFont val="Tahoma"/>
            <family val="2"/>
          </rPr>
          <t xml:space="preserve">
Škol sl. 2 ř. 0201.</t>
        </r>
      </text>
    </comment>
    <comment ref="L26" authorId="0">
      <text>
        <r>
          <rPr>
            <b/>
            <sz val="9"/>
            <rFont val="Tahoma"/>
            <family val="2"/>
          </rPr>
          <t>PŠ:</t>
        </r>
        <r>
          <rPr>
            <sz val="9"/>
            <rFont val="Tahoma"/>
            <family val="2"/>
          </rPr>
          <t xml:space="preserve">
Škol sl. 12 ř. 0201.</t>
        </r>
      </text>
    </comment>
    <comment ref="E27" authorId="0">
      <text>
        <r>
          <rPr>
            <b/>
            <sz val="9"/>
            <rFont val="Tahoma"/>
            <family val="2"/>
          </rPr>
          <t>PŠ:</t>
        </r>
        <r>
          <rPr>
            <sz val="9"/>
            <rFont val="Tahoma"/>
            <family val="2"/>
          </rPr>
          <t xml:space="preserve">
Škol sl. 2b ř. 0200.</t>
        </r>
      </text>
    </comment>
    <comment ref="F27" authorId="0">
      <text>
        <r>
          <rPr>
            <b/>
            <sz val="9"/>
            <rFont val="Tahoma"/>
            <family val="2"/>
          </rPr>
          <t>PŠ:</t>
        </r>
        <r>
          <rPr>
            <sz val="9"/>
            <rFont val="Tahoma"/>
            <family val="2"/>
          </rPr>
          <t xml:space="preserve">
Škol sl. 12b ř. 0200.</t>
        </r>
      </text>
    </comment>
    <comment ref="K27" authorId="0">
      <text>
        <r>
          <rPr>
            <b/>
            <sz val="9"/>
            <rFont val="Tahoma"/>
            <family val="2"/>
          </rPr>
          <t>PŠ:</t>
        </r>
        <r>
          <rPr>
            <sz val="9"/>
            <rFont val="Tahoma"/>
            <family val="2"/>
          </rPr>
          <t xml:space="preserve">
Škol sl. 2 ř. 0200.</t>
        </r>
      </text>
    </comment>
    <comment ref="L27" authorId="0">
      <text>
        <r>
          <rPr>
            <b/>
            <sz val="9"/>
            <rFont val="Tahoma"/>
            <family val="2"/>
          </rPr>
          <t>PŠ:</t>
        </r>
        <r>
          <rPr>
            <sz val="9"/>
            <rFont val="Tahoma"/>
            <family val="2"/>
          </rPr>
          <t xml:space="preserve">
Škol sl. 12 ř. 0200.</t>
        </r>
      </text>
    </comment>
    <comment ref="E28" authorId="0">
      <text>
        <r>
          <rPr>
            <b/>
            <sz val="9"/>
            <rFont val="Tahoma"/>
            <family val="2"/>
          </rPr>
          <t>PŠ:</t>
        </r>
        <r>
          <rPr>
            <sz val="9"/>
            <rFont val="Tahoma"/>
            <family val="2"/>
          </rPr>
          <t xml:space="preserve">
Škol sl. 2b ř. 0207.</t>
        </r>
      </text>
    </comment>
    <comment ref="F28" authorId="0">
      <text>
        <r>
          <rPr>
            <b/>
            <sz val="9"/>
            <rFont val="Tahoma"/>
            <family val="2"/>
          </rPr>
          <t>PŠ:</t>
        </r>
        <r>
          <rPr>
            <sz val="9"/>
            <rFont val="Tahoma"/>
            <family val="2"/>
          </rPr>
          <t xml:space="preserve">
Škol sl. 12b ř. 0207.</t>
        </r>
      </text>
    </comment>
    <comment ref="K28" authorId="0">
      <text>
        <r>
          <rPr>
            <b/>
            <sz val="9"/>
            <rFont val="Tahoma"/>
            <family val="2"/>
          </rPr>
          <t>PŠ:</t>
        </r>
        <r>
          <rPr>
            <sz val="9"/>
            <rFont val="Tahoma"/>
            <family val="2"/>
          </rPr>
          <t xml:space="preserve">
Škol sl. 2 ř. 0207.</t>
        </r>
      </text>
    </comment>
    <comment ref="L28" authorId="0">
      <text>
        <r>
          <rPr>
            <b/>
            <sz val="9"/>
            <rFont val="Tahoma"/>
            <family val="2"/>
          </rPr>
          <t>PŠ:</t>
        </r>
        <r>
          <rPr>
            <sz val="9"/>
            <rFont val="Tahoma"/>
            <family val="2"/>
          </rPr>
          <t xml:space="preserve">
Škol sl. 12 ř. 0207.</t>
        </r>
      </text>
    </comment>
    <comment ref="E32" authorId="0">
      <text>
        <r>
          <rPr>
            <b/>
            <sz val="9"/>
            <rFont val="Tahoma"/>
            <family val="2"/>
          </rPr>
          <t>PŠ:</t>
        </r>
        <r>
          <rPr>
            <sz val="9"/>
            <rFont val="Tahoma"/>
            <family val="2"/>
          </rPr>
          <t xml:space="preserve">
Škol sl. 2 ř. 0307.</t>
        </r>
      </text>
    </comment>
    <comment ref="F32" authorId="0">
      <text>
        <r>
          <rPr>
            <b/>
            <sz val="9"/>
            <rFont val="Tahoma"/>
            <family val="2"/>
          </rPr>
          <t>PŠ:</t>
        </r>
        <r>
          <rPr>
            <sz val="9"/>
            <rFont val="Tahoma"/>
            <family val="2"/>
          </rPr>
          <t xml:space="preserve">
Škol sl. 12 ř. 0307.</t>
        </r>
      </text>
    </comment>
    <comment ref="K32" authorId="0">
      <text>
        <r>
          <rPr>
            <b/>
            <sz val="9"/>
            <rFont val="Tahoma"/>
            <family val="2"/>
          </rPr>
          <t>PŠ:</t>
        </r>
        <r>
          <rPr>
            <sz val="9"/>
            <rFont val="Tahoma"/>
            <family val="2"/>
          </rPr>
          <t xml:space="preserve">
Škol sl. 2 ř. 0311.</t>
        </r>
      </text>
    </comment>
    <comment ref="L32" authorId="0">
      <text>
        <r>
          <rPr>
            <b/>
            <sz val="9"/>
            <rFont val="Tahoma"/>
            <family val="2"/>
          </rPr>
          <t>PŠ:</t>
        </r>
        <r>
          <rPr>
            <sz val="9"/>
            <rFont val="Tahoma"/>
            <family val="2"/>
          </rPr>
          <t xml:space="preserve">
Škol sl. 12 ř. 0311.</t>
        </r>
      </text>
    </comment>
  </commentList>
</comments>
</file>

<file path=xl/comments21.xml><?xml version="1.0" encoding="utf-8"?>
<comments xmlns="http://schemas.openxmlformats.org/spreadsheetml/2006/main">
  <authors>
    <author>Šimůnek Petr</author>
  </authors>
  <commentList>
    <comment ref="D9" authorId="0">
      <text>
        <r>
          <rPr>
            <b/>
            <sz val="10"/>
            <rFont val="Tahoma"/>
            <family val="2"/>
          </rPr>
          <t>Šimůnek Petr:</t>
        </r>
        <r>
          <rPr>
            <sz val="10"/>
            <rFont val="Tahoma"/>
            <family val="2"/>
          </rPr>
          <t xml:space="preserve">
DAL 911 0501</t>
        </r>
      </text>
    </comment>
    <comment ref="E9" authorId="0">
      <text>
        <r>
          <rPr>
            <b/>
            <sz val="10"/>
            <rFont val="Tahoma"/>
            <family val="2"/>
          </rPr>
          <t>Šimůnek Petr:</t>
        </r>
        <r>
          <rPr>
            <sz val="10"/>
            <rFont val="Tahoma"/>
            <family val="2"/>
          </rPr>
          <t xml:space="preserve">
Do FÚUP nelze převádět účelově určené dary kapitálové.</t>
        </r>
      </text>
    </comment>
    <comment ref="F10" authorId="0">
      <text>
        <r>
          <rPr>
            <b/>
            <sz val="10"/>
            <rFont val="Tahoma"/>
            <family val="2"/>
          </rPr>
          <t>Šimůnek Petr:</t>
        </r>
        <r>
          <rPr>
            <sz val="10"/>
            <rFont val="Tahoma"/>
            <family val="2"/>
          </rPr>
          <t xml:space="preserve">
DAL 911 0502</t>
        </r>
      </text>
    </comment>
    <comment ref="D11" authorId="0">
      <text>
        <r>
          <rPr>
            <b/>
            <sz val="10"/>
            <rFont val="Tahoma"/>
            <family val="2"/>
          </rPr>
          <t>Šimůnek Petr:</t>
        </r>
        <r>
          <rPr>
            <sz val="10"/>
            <rFont val="Tahoma"/>
            <family val="2"/>
          </rPr>
          <t xml:space="preserve">
DAL 911 05x3</t>
        </r>
      </text>
    </comment>
    <comment ref="E11" authorId="0">
      <text>
        <r>
          <rPr>
            <b/>
            <sz val="10"/>
            <rFont val="Tahoma"/>
            <family val="2"/>
          </rPr>
          <t>Šimůnek Petr:</t>
        </r>
        <r>
          <rPr>
            <sz val="10"/>
            <rFont val="Tahoma"/>
            <family val="2"/>
          </rPr>
          <t xml:space="preserve">
DAL 911 05x4</t>
        </r>
      </text>
    </comment>
    <comment ref="D12" authorId="0">
      <text>
        <r>
          <rPr>
            <b/>
            <sz val="10"/>
            <rFont val="Tahoma"/>
            <family val="2"/>
          </rPr>
          <t>Šimůnek Petr:</t>
        </r>
        <r>
          <rPr>
            <sz val="10"/>
            <rFont val="Tahoma"/>
            <family val="2"/>
          </rPr>
          <t xml:space="preserve">
DAL 911 05x5</t>
        </r>
      </text>
    </comment>
    <comment ref="E12" authorId="0">
      <text>
        <r>
          <rPr>
            <b/>
            <sz val="10"/>
            <rFont val="Tahoma"/>
            <family val="2"/>
          </rPr>
          <t>Šimůnek Petr:</t>
        </r>
        <r>
          <rPr>
            <sz val="10"/>
            <rFont val="Tahoma"/>
            <family val="2"/>
          </rPr>
          <t xml:space="preserve">
DAL 911 05x6</t>
        </r>
      </text>
    </comment>
  </commentList>
</comments>
</file>

<file path=xl/sharedStrings.xml><?xml version="1.0" encoding="utf-8"?>
<sst xmlns="http://schemas.openxmlformats.org/spreadsheetml/2006/main" count="2005" uniqueCount="1134">
  <si>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
</t>
    </r>
    <r>
      <rPr>
        <sz val="10"/>
        <color indexed="30"/>
        <rFont val="Calibri"/>
        <family val="2"/>
      </rPr>
      <t xml:space="preserve"> [na UK AÚČ 602 1331 a 602 6331]</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</si>
  <si>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
</t>
    </r>
    <r>
      <rPr>
        <sz val="10"/>
        <color indexed="30"/>
        <rFont val="Calibri"/>
        <family val="2"/>
      </rPr>
      <t>[na UK AÚČ 602 1332 a 602 6332]</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</si>
  <si>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
</t>
    </r>
    <r>
      <rPr>
        <sz val="10"/>
        <color indexed="30"/>
        <rFont val="Calibri"/>
        <family val="2"/>
      </rPr>
      <t>[na UK AÚČ 602 1333 a 602 6333]</t>
    </r>
  </si>
  <si>
    <r>
      <rPr>
        <sz val="8"/>
        <color indexed="8"/>
        <rFont val="Calibri"/>
        <family val="2"/>
      </rPr>
      <t>(5)</t>
    </r>
    <r>
      <rPr>
        <b/>
        <sz val="10"/>
        <color indexed="8"/>
        <rFont val="Calibri"/>
        <family val="2"/>
      </rPr>
      <t xml:space="preserve"> Konzultace a poradenství </t>
    </r>
    <r>
      <rPr>
        <sz val="10"/>
        <color indexed="8"/>
        <rFont val="Calibri"/>
        <family val="2"/>
      </rPr>
      <t xml:space="preserve">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
</t>
    </r>
    <r>
      <rPr>
        <sz val="10"/>
        <color indexed="30"/>
        <rFont val="Calibri"/>
        <family val="2"/>
      </rPr>
      <t>[na UK AÚČ 602 1334 a 602 6334]</t>
    </r>
  </si>
  <si>
    <t>úplata za vzdělávání v mezinárodně uznávaném kursu (§ 60a)</t>
  </si>
  <si>
    <t>úplata za používání zařízení pro přípravu k rigor. zk. (§ 46; 5)</t>
  </si>
  <si>
    <t>poplatek za úkony spojené s rigorózní zkouškou (§ 46; 5)</t>
  </si>
  <si>
    <t>úkony spojené s pojištěním přístrojů distančně zapůjčených studentům</t>
  </si>
  <si>
    <t>duplikát průkazu studenta + kupón + pouzdro</t>
  </si>
  <si>
    <r>
      <t xml:space="preserve">    Celkem</t>
    </r>
    <r>
      <rPr>
        <b/>
        <sz val="10"/>
        <color indexed="30"/>
        <rFont val="Calibri"/>
        <family val="2"/>
      </rPr>
      <t xml:space="preserve"> (5)</t>
    </r>
  </si>
  <si>
    <t>Tabulka 8   Pracovníci a mzdové prostředky</t>
  </si>
  <si>
    <r>
      <t xml:space="preserve">Tab. 8.a:    Pracovníci a mzdové prostředky </t>
    </r>
    <r>
      <rPr>
        <sz val="11"/>
        <rFont val="Calibri"/>
        <family val="2"/>
      </rPr>
      <t>(dle zdroje financování mzdy a OON)</t>
    </r>
    <r>
      <rPr>
        <sz val="8"/>
        <rFont val="Calibri"/>
        <family val="2"/>
      </rPr>
      <t xml:space="preserve"> (1)</t>
    </r>
  </si>
  <si>
    <r>
      <t xml:space="preserve">Tab. 8.b:    Pracovníci a mzdové prostředky </t>
    </r>
    <r>
      <rPr>
        <sz val="11"/>
        <rFont val="Calibri"/>
        <family val="2"/>
      </rPr>
      <t>(bez OON)</t>
    </r>
  </si>
  <si>
    <t>mzdy (7)</t>
  </si>
  <si>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</si>
  <si>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</si>
  <si>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r>
      <rPr>
        <sz val="8"/>
        <color indexed="8"/>
        <rFont val="Calibri"/>
        <family val="2"/>
      </rPr>
      <t>(7)</t>
    </r>
    <r>
      <rPr>
        <sz val="10"/>
        <color indexed="8"/>
        <rFont val="Calibri"/>
        <family val="2"/>
      </rPr>
      <t xml:space="preserve"> Hodnota mezd CELKEM v řádku 6 (CELKEM) tab. 8.a se rovná hodnotě mezd CELKEM ve sl. 8, ř. 11 tabulky 8.b</t>
    </r>
  </si>
  <si>
    <t>Tabulka 11   Fondy</t>
  </si>
  <si>
    <t>z toho příděl ze zisku</t>
  </si>
  <si>
    <t>Údaje v podbarvených polích se načtou automaticky z vyplněných tabulek 11.a až 11.g</t>
  </si>
  <si>
    <t>Kontrola na rozvahu (tab. 1)</t>
  </si>
  <si>
    <t>Tabulka 11.a   Rezervní fond</t>
  </si>
  <si>
    <t>Tabulka 11.b   Fond reprodukce investičního majetku</t>
  </si>
  <si>
    <t>Tabulka 11.c   Stipendijní fond</t>
  </si>
  <si>
    <t>Tabulka 11.d   Fond odměn</t>
  </si>
  <si>
    <t>Tabulka 11.e   Fond účelově určených prostředků</t>
  </si>
  <si>
    <t>Tabulka 11.f   Fond sociální</t>
  </si>
  <si>
    <t>Tabulka 11.g   Fond provozních prostředků</t>
  </si>
  <si>
    <t>Kontrola na tab. 8.a</t>
  </si>
  <si>
    <t xml:space="preserve">     IP na mezinárodní spolupráci ČR ve VaV</t>
  </si>
  <si>
    <t xml:space="preserve">     Aplikovaný výzkum</t>
  </si>
  <si>
    <t xml:space="preserve">     Specifický vysokoškolský výzkum</t>
  </si>
  <si>
    <t xml:space="preserve">     Velké infrastruktury</t>
  </si>
  <si>
    <t xml:space="preserve">     IP na dlouh. koncepční rozvoj výzk. organizací</t>
  </si>
  <si>
    <t xml:space="preserve">     OP VK -Vzdělávání pro konkurenceschopnost</t>
  </si>
  <si>
    <t xml:space="preserve">     OP VaVpI - Výzkum a vývoj pro inovace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</si>
  <si>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</si>
  <si>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</si>
  <si>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6=sl.5/12     /sl.4</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</si>
  <si>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</si>
  <si>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</si>
  <si>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</si>
  <si>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t>Tabulka 2   Výkaz zisku a ztráty - sumář</t>
  </si>
  <si>
    <t>vystavení cizojazyčného dokladu o studiu</t>
  </si>
  <si>
    <t>prodej informačních brožur
(povinnost jejich nákupu nelze od studentů vyžadovat)</t>
  </si>
  <si>
    <t>-</t>
  </si>
  <si>
    <r>
      <t xml:space="preserve">Úhrada za další činnosti poskytované vysokou školou </t>
    </r>
    <r>
      <rPr>
        <sz val="8"/>
        <rFont val="Calibri"/>
        <family val="2"/>
      </rPr>
      <t>(4)</t>
    </r>
  </si>
  <si>
    <t>Součást VVŠ</t>
  </si>
  <si>
    <t>hlavní činnost</t>
  </si>
  <si>
    <t>doplňková (hospodářská) činnost</t>
  </si>
  <si>
    <t xml:space="preserve">            Vnitroorganizační náklady</t>
  </si>
  <si>
    <t>143</t>
  </si>
  <si>
    <t>Náklady celkem včetně vnitroorganizačních nákladů</t>
  </si>
  <si>
    <t>ř. 42+143</t>
  </si>
  <si>
    <t>144</t>
  </si>
  <si>
    <t xml:space="preserve">             Vnitroorganizační výnosy </t>
  </si>
  <si>
    <t>180</t>
  </si>
  <si>
    <t xml:space="preserve">             Vnitroorganizační dotace</t>
  </si>
  <si>
    <t>181</t>
  </si>
  <si>
    <t>Výnosy celkem včetně vnitroorganizačních výnosů</t>
  </si>
  <si>
    <t>182</t>
  </si>
  <si>
    <t>ř.79+180+181</t>
  </si>
  <si>
    <t>ř.182-144</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</si>
  <si>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</si>
  <si>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Prostředky z veřejných zdrojů (dotace a příspěvky) národní i zahraniční  </t>
    </r>
    <r>
      <rPr>
        <b/>
        <sz val="8"/>
        <rFont val="Calibri"/>
        <family val="2"/>
      </rPr>
      <t>(ř.2+ř.27)</t>
    </r>
  </si>
  <si>
    <r>
      <t xml:space="preserve">získané přes kapitolu MŠMT  </t>
    </r>
    <r>
      <rPr>
        <sz val="8"/>
        <rFont val="Calibri"/>
        <family val="2"/>
      </rPr>
      <t>(ř.4+ř.7)</t>
    </r>
  </si>
  <si>
    <r>
      <t xml:space="preserve">dotace na programy strukturálních fondů </t>
    </r>
    <r>
      <rPr>
        <sz val="8"/>
        <rFont val="Calibri"/>
        <family val="2"/>
      </rPr>
      <t xml:space="preserve">(3) </t>
    </r>
    <r>
      <rPr>
        <sz val="8"/>
        <rFont val="Calibri"/>
        <family val="2"/>
      </rPr>
      <t xml:space="preserve"> (ř.5+ř.6)</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</si>
  <si>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</si>
  <si>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</si>
  <si>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</si>
  <si>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</si>
  <si>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</si>
  <si>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</si>
  <si>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</si>
  <si>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dotace ostatní  </t>
    </r>
    <r>
      <rPr>
        <sz val="8"/>
        <rFont val="Calibri"/>
        <family val="2"/>
      </rPr>
      <t>(ř.25+ř.26)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</si>
  <si>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</si>
  <si>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</si>
  <si>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</si>
  <si>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</si>
  <si>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</si>
  <si>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</si>
  <si>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</si>
  <si>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</si>
  <si>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</si>
  <si>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</si>
  <si>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</si>
  <si>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</si>
  <si>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na programy strukturálních fondů </t>
    </r>
    <r>
      <rPr>
        <sz val="8"/>
        <rFont val="Calibri"/>
        <family val="2"/>
      </rPr>
      <t>(ř.5+ř.15+ř.22)</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</si>
  <si>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</si>
  <si>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</si>
  <si>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</si>
  <si>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dotace na programy strukturálních fondů</t>
    </r>
    <r>
      <rPr>
        <sz val="8"/>
        <rFont val="Calibri"/>
        <family val="2"/>
      </rPr>
      <t xml:space="preserve">  (ř.6+ř.16+ř.23)</t>
    </r>
  </si>
  <si>
    <r>
      <t xml:space="preserve">dotace ostatní </t>
    </r>
    <r>
      <rPr>
        <sz val="8"/>
        <rFont val="Calibri"/>
        <family val="2"/>
      </rPr>
      <t xml:space="preserve"> (ř.12+ř.19+ř.26)</t>
    </r>
  </si>
  <si>
    <r>
      <rPr>
        <sz val="8"/>
        <rFont val="Calibri"/>
        <family val="2"/>
      </rPr>
      <t>(2)</t>
    </r>
    <r>
      <rPr>
        <sz val="10"/>
        <rFont val="Calibri"/>
        <family val="2"/>
      </rPr>
      <t xml:space="preserve"> Vyhláškou je dáno pouze označení a členění textů; čísla příslušných účtů jsou doplněna pro lepší orientaci ve výkazu.</t>
    </r>
  </si>
  <si>
    <t>A</t>
  </si>
  <si>
    <t>A.1</t>
  </si>
  <si>
    <t>A.2</t>
  </si>
  <si>
    <t>A.3</t>
  </si>
  <si>
    <t>A.4</t>
  </si>
  <si>
    <t>B</t>
  </si>
  <si>
    <t>C.1</t>
  </si>
  <si>
    <t>C.2</t>
  </si>
  <si>
    <t>C.3</t>
  </si>
  <si>
    <t>C.4</t>
  </si>
  <si>
    <t>D.1</t>
  </si>
  <si>
    <t>D.2</t>
  </si>
  <si>
    <t>D.3</t>
  </si>
  <si>
    <t>E</t>
  </si>
  <si>
    <r>
      <t xml:space="preserve">Tržby  za vlastní služby </t>
    </r>
    <r>
      <rPr>
        <sz val="8"/>
        <rFont val="Calibri"/>
        <family val="2"/>
      </rPr>
      <t>(6)</t>
    </r>
  </si>
  <si>
    <r>
      <t xml:space="preserve">Transfer znalostí </t>
    </r>
    <r>
      <rPr>
        <sz val="8"/>
        <rFont val="Calibri"/>
        <family val="2"/>
      </rPr>
      <t>(1)</t>
    </r>
  </si>
  <si>
    <r>
      <t xml:space="preserve">prostory </t>
    </r>
    <r>
      <rPr>
        <sz val="8"/>
        <rFont val="Calibri"/>
        <family val="2"/>
      </rPr>
      <t>(7)</t>
    </r>
  </si>
  <si>
    <r>
      <t xml:space="preserve">veřejné prostředky ze zahraničí (získané přímo VVŠ)   </t>
    </r>
    <r>
      <rPr>
        <sz val="8"/>
        <rFont val="Calibri"/>
        <family val="2"/>
      </rPr>
      <t>(ř.29)</t>
    </r>
  </si>
  <si>
    <r>
      <t xml:space="preserve">Druh podpory (dotační položky a ukazatele) </t>
    </r>
    <r>
      <rPr>
        <sz val="8"/>
        <color indexed="8"/>
        <rFont val="Calibri"/>
        <family val="2"/>
      </rPr>
      <t>(1)</t>
    </r>
  </si>
  <si>
    <t>ostatní odbory MŠMT</t>
  </si>
  <si>
    <t xml:space="preserve">     Ministerstvo zdravotnictví</t>
  </si>
  <si>
    <t xml:space="preserve">     Ministerstvo kultury</t>
  </si>
  <si>
    <t xml:space="preserve">     Ministerstvo zahraničních věcí</t>
  </si>
  <si>
    <t xml:space="preserve">     Ministerstvo pro místní rozvoj</t>
  </si>
  <si>
    <t xml:space="preserve">     Ministerstvo vnitra</t>
  </si>
  <si>
    <t xml:space="preserve">     Česká rozvojová agentura</t>
  </si>
  <si>
    <t xml:space="preserve">          obce a městské části</t>
  </si>
  <si>
    <t xml:space="preserve">          Kraje a MHMP</t>
  </si>
  <si>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</si>
  <si>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</si>
  <si>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</si>
  <si>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</si>
  <si>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</si>
  <si>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Ostatní použité neveřejné zdroje </t>
    </r>
    <r>
      <rPr>
        <sz val="8"/>
        <color indexed="8"/>
        <rFont val="Calibri"/>
        <family val="2"/>
      </rPr>
      <t>(7)</t>
    </r>
  </si>
  <si>
    <r>
      <t xml:space="preserve">použité </t>
    </r>
    <r>
      <rPr>
        <sz val="8"/>
        <color indexed="8"/>
        <rFont val="Calibri"/>
        <family val="2"/>
      </rPr>
      <t>(3)</t>
    </r>
  </si>
  <si>
    <t xml:space="preserve">                        Zúčtování VH vnitro</t>
  </si>
  <si>
    <t>930</t>
  </si>
  <si>
    <t>0137</t>
  </si>
  <si>
    <t xml:space="preserve">          Ministerstvo zdravotnictví</t>
  </si>
  <si>
    <t xml:space="preserve">          Ministerstvo kultury</t>
  </si>
  <si>
    <t xml:space="preserve">          Ministerstvo zahraničních věcí</t>
  </si>
  <si>
    <t xml:space="preserve">          Ministerstvo pro místní rozvoj</t>
  </si>
  <si>
    <t xml:space="preserve">          Ministerstvo vnitra</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</si>
  <si>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</si>
  <si>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</si>
  <si>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t xml:space="preserve">Operační program/prioritní osa/oblast podpory  </t>
    </r>
    <r>
      <rPr>
        <sz val="8"/>
        <color indexed="8"/>
        <rFont val="Calibri"/>
        <family val="2"/>
      </rPr>
      <t>(1)</t>
    </r>
  </si>
  <si>
    <r>
      <t xml:space="preserve">VaV </t>
    </r>
    <r>
      <rPr>
        <sz val="8"/>
        <color indexed="8"/>
        <rFont val="Calibri"/>
        <family val="2"/>
      </rPr>
      <t>(2)</t>
    </r>
  </si>
  <si>
    <r>
      <t>z toho zdroje EU v</t>
    </r>
    <r>
      <rPr>
        <sz val="10"/>
        <color indexed="8"/>
        <rFont val="Calibri"/>
        <family val="2"/>
      </rPr>
      <t xml:space="preserve"> %</t>
    </r>
    <r>
      <rPr>
        <sz val="8"/>
        <color indexed="8"/>
        <rFont val="Calibri"/>
        <family val="2"/>
      </rPr>
      <t xml:space="preserve"> (5)</t>
    </r>
  </si>
  <si>
    <t xml:space="preserve">     OP PA - Operační program Praha Adaptabilita</t>
  </si>
  <si>
    <t>1.1Další prof. vzděl. vl.zaměstnanců a partnera</t>
  </si>
  <si>
    <t>PO 3 - Modernizace počátečního vzdělávání</t>
  </si>
  <si>
    <t>3.1 Rozvoj a zkvalitnění studijních programů VŚ a VOŠ</t>
  </si>
  <si>
    <t>PO 3 - Další vzdělávání</t>
  </si>
  <si>
    <r>
      <rPr>
        <sz val="8"/>
        <color indexed="8"/>
        <rFont val="Calibri"/>
        <family val="2"/>
      </rPr>
      <t xml:space="preserve">(2) </t>
    </r>
    <r>
      <rPr>
        <sz val="10"/>
        <color indexed="8"/>
        <rFont val="Calibri"/>
        <family val="2"/>
      </rPr>
      <t xml:space="preserve">Vysoká škola uvede pro oblast podpory financovanou z prostředků VaV dle zákona č. 130/2002 Sb. o podpoře výzkumu a vývoje zkratku VaV. </t>
    </r>
  </si>
  <si>
    <r>
      <rPr>
        <sz val="8"/>
        <color indexed="8"/>
        <rFont val="Calibri"/>
        <family val="2"/>
      </rPr>
      <t>(7)</t>
    </r>
    <r>
      <rPr>
        <sz val="10"/>
        <color indexed="8"/>
        <rFont val="Calibri"/>
        <family val="2"/>
      </rPr>
      <t xml:space="preserve"> Lze vyplnit, pokud se nejedná o poslední rok projektu.</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</si>
  <si>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</si>
  <si>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t>sl. "a" Celkem = vazba na stipendijní fond (Tab. 11.c)</t>
  </si>
  <si>
    <r>
      <rPr>
        <sz val="8"/>
        <rFont val="Calibri"/>
        <family val="2"/>
      </rPr>
      <t>(2)</t>
    </r>
    <r>
      <rPr>
        <sz val="10"/>
        <rFont val="Calibri"/>
        <family val="2"/>
      </rPr>
      <t xml:space="preserve"> VŠ uvede počet studentů (resp. studií) nebo dalších účastníků vzdělávání, kteří poplatek/úhradu za další činosti zaplatili.</t>
    </r>
  </si>
  <si>
    <t xml:space="preserve"> sl. "b" Celkem = poplatky zaúčtované ve výnosech.</t>
  </si>
  <si>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</si>
  <si>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</si>
  <si>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</si>
  <si>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</si>
  <si>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</si>
  <si>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</si>
  <si>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</si>
  <si>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color indexed="8"/>
        <rFont val="Calibri"/>
        <family val="2"/>
      </rPr>
      <t>(7)</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</si>
  <si>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</si>
  <si>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</si>
  <si>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</si>
  <si>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</si>
  <si>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</si>
  <si>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</si>
  <si>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</si>
  <si>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</si>
  <si>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</si>
  <si>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t>AKTIVA</t>
  </si>
  <si>
    <t xml:space="preserve">A.Dlouhodobý majetek celkem            </t>
  </si>
  <si>
    <t>ř.2+10+21+29</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</si>
  <si>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</si>
  <si>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</si>
  <si>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</si>
  <si>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</si>
  <si>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</si>
  <si>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</si>
  <si>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</si>
  <si>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</si>
  <si>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</si>
  <si>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</si>
  <si>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</si>
  <si>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</si>
  <si>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</si>
  <si>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</si>
  <si>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</si>
  <si>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</si>
  <si>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</si>
  <si>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</si>
  <si>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</si>
  <si>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</si>
  <si>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</si>
  <si>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</si>
  <si>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</si>
  <si>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</si>
  <si>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</si>
  <si>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</si>
  <si>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</si>
  <si>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</si>
  <si>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</si>
  <si>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</si>
  <si>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</si>
  <si>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</si>
  <si>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</si>
  <si>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</si>
  <si>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</si>
  <si>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</si>
  <si>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</si>
  <si>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 xml:space="preserve">                    4.Samostatné movité věci a soubory movitých věcí</t>
  </si>
  <si>
    <t>022</t>
  </si>
  <si>
    <t>0014</t>
  </si>
  <si>
    <t xml:space="preserve">                    5.Pěstitelské celky trvalých porostů</t>
  </si>
  <si>
    <t>025</t>
  </si>
  <si>
    <t>0015</t>
  </si>
  <si>
    <t xml:space="preserve">                    6.Základní stádo a tažná zvířata</t>
  </si>
  <si>
    <t>026</t>
  </si>
  <si>
    <t>0016</t>
  </si>
  <si>
    <t xml:space="preserve">                    7.Drobný dlouhodobý hmotný majetek</t>
  </si>
  <si>
    <t>028</t>
  </si>
  <si>
    <t>0017</t>
  </si>
  <si>
    <t>A+K</t>
  </si>
  <si>
    <t>PO 1 - Počáteční vzdělávání</t>
  </si>
  <si>
    <t xml:space="preserve">1.1 Zvyšování kvality ve vzdělávání </t>
  </si>
  <si>
    <t>1.3 Další vzdělávání pracovníků škol a školských zařízení</t>
  </si>
  <si>
    <t>3.1 Individuální další vzdělávání</t>
  </si>
  <si>
    <t>3.1 Komercializace výsledků VO a ochrana duševního vl.</t>
  </si>
  <si>
    <t>Ostatní kapitoly státního rozpočtu (ministerstva, agentury)</t>
  </si>
  <si>
    <t>PO 1 - Podpora rozvoje znalostní ekonomiky</t>
  </si>
  <si>
    <t>2.1.Podpora souladu pracovního a soukromého života</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</si>
  <si>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</si>
  <si>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</si>
  <si>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</si>
  <si>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</si>
  <si>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</si>
  <si>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</si>
  <si>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</si>
  <si>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</si>
  <si>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</si>
  <si>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</si>
  <si>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ř.22 až 28</t>
  </si>
  <si>
    <t>0021</t>
  </si>
  <si>
    <t xml:space="preserve">                    1.Podíly v ovládaných a řízených osobách</t>
  </si>
  <si>
    <t>061</t>
  </si>
  <si>
    <t>0022</t>
  </si>
  <si>
    <t xml:space="preserve">                    2.Podíly v osobách pod podstatným vlivem</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</si>
  <si>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</si>
  <si>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</si>
  <si>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</si>
  <si>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</si>
  <si>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</si>
  <si>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</si>
  <si>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</si>
  <si>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</si>
  <si>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</si>
  <si>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</si>
  <si>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</si>
  <si>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</si>
  <si>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069</t>
  </si>
  <si>
    <t>0027</t>
  </si>
  <si>
    <t>043</t>
  </si>
  <si>
    <t>0028</t>
  </si>
  <si>
    <t xml:space="preserve">    IV. Oprávky k dlouhodobému majetku celkem    </t>
  </si>
  <si>
    <t>ř.30 až 40</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</si>
  <si>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</si>
  <si>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</si>
  <si>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</si>
  <si>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</si>
  <si>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</si>
  <si>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</si>
  <si>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</si>
  <si>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</si>
  <si>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</si>
  <si>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</si>
  <si>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</si>
  <si>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</si>
  <si>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</si>
  <si>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</si>
  <si>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</si>
  <si>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</si>
  <si>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</si>
  <si>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</si>
  <si>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</si>
  <si>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</si>
  <si>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</si>
  <si>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</si>
  <si>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</si>
  <si>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</si>
  <si>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</si>
  <si>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</si>
  <si>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</si>
  <si>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</si>
  <si>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</si>
  <si>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</si>
  <si>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</si>
  <si>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</si>
  <si>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</si>
  <si>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ř.42+52+72+81</t>
  </si>
  <si>
    <t>0041</t>
  </si>
  <si>
    <t xml:space="preserve">    I. Zásoby celkem                                          </t>
  </si>
  <si>
    <t>ř.43 až 51</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</si>
  <si>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</si>
  <si>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</si>
  <si>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</si>
  <si>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</si>
  <si>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</si>
  <si>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</si>
  <si>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</si>
  <si>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</si>
  <si>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</si>
  <si>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</si>
  <si>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</si>
  <si>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</si>
  <si>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</si>
  <si>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</si>
  <si>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</si>
  <si>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</si>
  <si>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 xml:space="preserve">                    6.Zvířata</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</si>
  <si>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</si>
  <si>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</si>
  <si>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</si>
  <si>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</si>
  <si>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</si>
  <si>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</si>
  <si>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</si>
  <si>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</si>
  <si>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</si>
  <si>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</si>
  <si>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</si>
  <si>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</si>
  <si>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ř.53 až71</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</si>
  <si>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</si>
  <si>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</si>
  <si>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</si>
  <si>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</si>
  <si>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</si>
  <si>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</si>
  <si>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</si>
  <si>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</si>
  <si>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</si>
  <si>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</si>
  <si>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</si>
  <si>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</si>
  <si>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</si>
  <si>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</si>
  <si>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</si>
  <si>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</si>
  <si>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</si>
  <si>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</si>
  <si>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</si>
  <si>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</si>
  <si>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</si>
  <si>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</si>
  <si>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</si>
  <si>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</si>
  <si>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</si>
  <si>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</si>
  <si>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</si>
  <si>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</si>
  <si>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</si>
  <si>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</si>
  <si>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</si>
  <si>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</si>
  <si>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</si>
  <si>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</si>
  <si>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</si>
  <si>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</si>
  <si>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</si>
  <si>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 xml:space="preserve">                   14.Pohledávky za účastníky sdružení</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</si>
  <si>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</si>
  <si>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</si>
  <si>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</si>
  <si>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</si>
  <si>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</si>
  <si>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</si>
  <si>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</si>
  <si>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</si>
  <si>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</si>
  <si>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</si>
  <si>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</si>
  <si>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</si>
  <si>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</si>
  <si>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</si>
  <si>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</si>
  <si>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</si>
  <si>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ř.73 až 80</t>
  </si>
  <si>
    <t>0072</t>
  </si>
  <si>
    <t xml:space="preserve">                     1.Pokladna</t>
  </si>
  <si>
    <t>211</t>
  </si>
  <si>
    <t>0073</t>
  </si>
  <si>
    <t>Tab. 8.b sloupec 6: Průměrná měsíční mzda z ostatních zdrojů rozpočtu VŠ není vyplněna, neboť ve sloupci 5 jsou v souladu s metodikou výkazu Škol P1b-04 zahrnuty i odměny z ostatních zdrojů rozpočtu VŠ těm pracovníkům, jejichž úvazky jsou započteny ve sloupci 1. Proto by vypočtená průměrná měsíční mzda neodpovídala skutečnosti.</t>
  </si>
  <si>
    <t xml:space="preserve">                     2.Ceniny</t>
  </si>
  <si>
    <t>213</t>
  </si>
  <si>
    <t>0074</t>
  </si>
  <si>
    <t xml:space="preserve">                     3.Účty v bankách</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</si>
  <si>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</si>
  <si>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</si>
  <si>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</si>
  <si>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</si>
  <si>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</si>
  <si>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</si>
  <si>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</si>
  <si>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</si>
  <si>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</si>
  <si>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</si>
  <si>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</si>
  <si>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 xml:space="preserve">                     7.Pořizovaný krátkodobý finanční majetek</t>
  </si>
  <si>
    <t>259</t>
  </si>
  <si>
    <t>0079</t>
  </si>
  <si>
    <t xml:space="preserve">                     8.Peníze na cestě</t>
  </si>
  <si>
    <t>261</t>
  </si>
  <si>
    <t>0080</t>
  </si>
  <si>
    <t xml:space="preserve">    IV. Jiná aktiva celkem                                    </t>
  </si>
  <si>
    <t>ř.82 až 84</t>
  </si>
  <si>
    <t>0081</t>
  </si>
  <si>
    <t xml:space="preserve">                     1.Náklady příštích období</t>
  </si>
  <si>
    <t>381</t>
  </si>
  <si>
    <t>0082</t>
  </si>
  <si>
    <t xml:space="preserve">                     2.Příjmy příštích období</t>
  </si>
  <si>
    <t>385</t>
  </si>
  <si>
    <t>0083</t>
  </si>
  <si>
    <t xml:space="preserve">                     3.Kursové rozdíly aktivní</t>
  </si>
  <si>
    <t>386</t>
  </si>
  <si>
    <t>0084</t>
  </si>
  <si>
    <t xml:space="preserve">Aktiva celkem                                                        </t>
  </si>
  <si>
    <t>ř. 1+41</t>
  </si>
  <si>
    <t>0085</t>
  </si>
  <si>
    <t xml:space="preserve">PASIVA  </t>
  </si>
  <si>
    <t xml:space="preserve"> </t>
  </si>
  <si>
    <t xml:space="preserve">A. Vlastní zdroje celkem                                       </t>
  </si>
  <si>
    <t>ř.87+91</t>
  </si>
  <si>
    <t>0086</t>
  </si>
  <si>
    <t xml:space="preserve">     I. Jmění celkem                                          </t>
  </si>
  <si>
    <t>ř.88 až 90</t>
  </si>
  <si>
    <t>0087</t>
  </si>
  <si>
    <t xml:space="preserve">                     1.Vlastní jmění</t>
  </si>
  <si>
    <t>901</t>
  </si>
  <si>
    <t>0088</t>
  </si>
  <si>
    <t xml:space="preserve">                     2.Fondy</t>
  </si>
  <si>
    <t>911</t>
  </si>
  <si>
    <t>0089</t>
  </si>
  <si>
    <t xml:space="preserve">                     3.Oceňovací rozdíly z přecenění finančního majetku a závazků</t>
  </si>
  <si>
    <t>921</t>
  </si>
  <si>
    <t>0090</t>
  </si>
  <si>
    <t>ř.92 až 94</t>
  </si>
  <si>
    <t>0091</t>
  </si>
  <si>
    <t>Kontrola na tab. 11.c:</t>
  </si>
  <si>
    <t xml:space="preserve">                     1.Účet výsledku hospodaření</t>
  </si>
  <si>
    <t>963</t>
  </si>
  <si>
    <t>0092</t>
  </si>
  <si>
    <t xml:space="preserve">                     2.Výsledek hospodaření ve schvalovacím řízení</t>
  </si>
  <si>
    <t>931</t>
  </si>
  <si>
    <t>0093</t>
  </si>
  <si>
    <t>932</t>
  </si>
  <si>
    <t>0094</t>
  </si>
  <si>
    <t xml:space="preserve">B. Cizí zdroje celkem                              </t>
  </si>
  <si>
    <t>ř.96+98+106+130</t>
  </si>
  <si>
    <t>0095</t>
  </si>
  <si>
    <t xml:space="preserve">     I. Rezervy celkem                                                </t>
  </si>
  <si>
    <t>ř.97</t>
  </si>
  <si>
    <t>0096</t>
  </si>
  <si>
    <t xml:space="preserve">                     1.Rezervy</t>
  </si>
  <si>
    <t>941</t>
  </si>
  <si>
    <t>0097</t>
  </si>
  <si>
    <t xml:space="preserve">     II. Dlouhodobé závazky celkem                   </t>
  </si>
  <si>
    <t>ř.99 až 105</t>
  </si>
  <si>
    <t>0098</t>
  </si>
  <si>
    <t xml:space="preserve">                     1.Dlouhodobé bankovní úvěry</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</si>
  <si>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</si>
  <si>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</si>
  <si>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</si>
  <si>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</si>
  <si>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</si>
  <si>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</si>
  <si>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</si>
  <si>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</si>
  <si>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</si>
  <si>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</si>
  <si>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</si>
  <si>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</si>
  <si>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</si>
  <si>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</si>
  <si>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</si>
  <si>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</si>
  <si>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</si>
  <si>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</si>
  <si>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</si>
  <si>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</si>
  <si>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ř.107 až 129</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</si>
  <si>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</si>
  <si>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</si>
  <si>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</si>
  <si>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</si>
  <si>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</si>
  <si>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</si>
  <si>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</si>
  <si>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</si>
  <si>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</si>
  <si>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</si>
  <si>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</si>
  <si>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</si>
  <si>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</si>
  <si>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</si>
  <si>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</si>
  <si>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</si>
  <si>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</si>
  <si>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</si>
  <si>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</si>
  <si>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</si>
  <si>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</si>
  <si>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</si>
  <si>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</si>
  <si>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</si>
  <si>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</si>
  <si>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</si>
  <si>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</si>
  <si>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</si>
  <si>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</si>
  <si>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</si>
  <si>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</si>
  <si>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</si>
  <si>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</si>
  <si>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 xml:space="preserve">                    15.Závazky k účastníkům sdružení</t>
  </si>
  <si>
    <t>368</t>
  </si>
  <si>
    <t>0121</t>
  </si>
  <si>
    <t xml:space="preserve">                    16.Závazky z pevných termínovaných operací a opcí</t>
  </si>
  <si>
    <t>0122</t>
  </si>
  <si>
    <t xml:space="preserve">                    17.Jiné závazky</t>
  </si>
  <si>
    <t>379</t>
  </si>
  <si>
    <t>0123</t>
  </si>
  <si>
    <t xml:space="preserve">                    18.Krátkodobé bankovní úvěry</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</si>
  <si>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</si>
  <si>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</si>
  <si>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</si>
  <si>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</si>
  <si>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</si>
  <si>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</si>
  <si>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</si>
  <si>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</si>
  <si>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</si>
  <si>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</si>
  <si>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</si>
  <si>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</si>
  <si>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</si>
  <si>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</si>
  <si>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</si>
  <si>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</si>
  <si>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ř.131 až 133</t>
  </si>
  <si>
    <t>0130</t>
  </si>
  <si>
    <t xml:space="preserve">                      1.Výdaje příštích období</t>
  </si>
  <si>
    <t>383</t>
  </si>
  <si>
    <t>0131</t>
  </si>
  <si>
    <t xml:space="preserve">                      2.Výnosy příštích období</t>
  </si>
  <si>
    <t>384</t>
  </si>
  <si>
    <t>0132</t>
  </si>
  <si>
    <t xml:space="preserve">                      3.Kursové rozdíly pasivní</t>
  </si>
  <si>
    <t>387</t>
  </si>
  <si>
    <t>0133</t>
  </si>
  <si>
    <t xml:space="preserve">Pasiva celkem                                                    </t>
  </si>
  <si>
    <t>ř.86+95</t>
  </si>
  <si>
    <t>0134</t>
  </si>
  <si>
    <t>A. Náklady</t>
  </si>
  <si>
    <t xml:space="preserve">     I. Spotřebované nákupy celkem</t>
  </si>
  <si>
    <t>ř.2 až 5</t>
  </si>
  <si>
    <t xml:space="preserve">            1.Spotřeba materiálu</t>
  </si>
  <si>
    <t xml:space="preserve">            2.Spotřeba energie</t>
  </si>
  <si>
    <t xml:space="preserve">            3.Spotřeba ostatních neskladovatelných dodávek</t>
  </si>
  <si>
    <t xml:space="preserve">            4.Prodané zboží</t>
  </si>
  <si>
    <t xml:space="preserve">     II.Služby celkem</t>
  </si>
  <si>
    <t>ř.7 až 10</t>
  </si>
  <si>
    <t xml:space="preserve">            5.Opravy a udržování</t>
  </si>
  <si>
    <t xml:space="preserve">            6.Cestovné</t>
  </si>
  <si>
    <t xml:space="preserve">            7.Náklady na reprezentaci</t>
  </si>
  <si>
    <t xml:space="preserve">            8.Ostatní služby</t>
  </si>
  <si>
    <t xml:space="preserve">     III.Osobní náklady celkem</t>
  </si>
  <si>
    <t>ř.12 až 16</t>
  </si>
  <si>
    <t xml:space="preserve">            9.Mzdové náklady</t>
  </si>
  <si>
    <t xml:space="preserve">            10.Zákonné sociální pojištění</t>
  </si>
  <si>
    <t xml:space="preserve">            11.Ostatní sociální pojištění</t>
  </si>
  <si>
    <t xml:space="preserve">            12.Zákonné sociální náklady</t>
  </si>
  <si>
    <t xml:space="preserve">            13.Ostatní sociální náklady</t>
  </si>
  <si>
    <t xml:space="preserve">    IV.Daně a poplatky celkem</t>
  </si>
  <si>
    <t>ř.18 až 20</t>
  </si>
  <si>
    <t xml:space="preserve">            14.Daň silniční</t>
  </si>
  <si>
    <t xml:space="preserve">            15.Daň z nemovitosti</t>
  </si>
  <si>
    <t xml:space="preserve">            16.Ostatní daně a poplatky</t>
  </si>
  <si>
    <t xml:space="preserve">    V.Ostatní náklady celkem</t>
  </si>
  <si>
    <t>ř.22 až 29</t>
  </si>
  <si>
    <t xml:space="preserve">            17.Smluvní pokuty a úroky z prodlení</t>
  </si>
  <si>
    <t xml:space="preserve">            18.Ostatní pokuty a penále</t>
  </si>
  <si>
    <t xml:space="preserve">            19.Odpis nedobytné pohledávky</t>
  </si>
  <si>
    <t xml:space="preserve">            20.Úroky</t>
  </si>
  <si>
    <t xml:space="preserve">            21.Kursové ztráty</t>
  </si>
  <si>
    <t xml:space="preserve">            22.Dary</t>
  </si>
  <si>
    <t xml:space="preserve">            23.Manka a škody</t>
  </si>
  <si>
    <t xml:space="preserve">            24.Jiné ostatní náklady</t>
  </si>
  <si>
    <t>ř.31 až 36</t>
  </si>
  <si>
    <t xml:space="preserve">            27.Prodané cenné papíry a podíly</t>
  </si>
  <si>
    <t xml:space="preserve">            28.Prodaný materiál</t>
  </si>
  <si>
    <t xml:space="preserve">            29.Tvorba rezerv</t>
  </si>
  <si>
    <t xml:space="preserve">            30.Tvorba opravných položek</t>
  </si>
  <si>
    <t xml:space="preserve">     VII.Poskytnuté příspěvky celkem</t>
  </si>
  <si>
    <t>ř.38 a 39</t>
  </si>
  <si>
    <t xml:space="preserve">            32.Poskytnuté členské příspěvky</t>
  </si>
  <si>
    <t>Tabulka 2.a  Výkaz zisku a ztráty - vysoká škola (bez stravovací a ubytovací činnosti)</t>
  </si>
  <si>
    <t>Tabulka 2.b   Výkaz zisku a ztráty - stravovací a ubytovací činnost</t>
  </si>
  <si>
    <r>
      <t xml:space="preserve">Celkem vyplaceno </t>
    </r>
    <r>
      <rPr>
        <sz val="8"/>
        <rFont val="Calibri"/>
        <family val="2"/>
      </rPr>
      <t>(2)</t>
    </r>
  </si>
  <si>
    <r>
      <t xml:space="preserve">Ostatní </t>
    </r>
    <r>
      <rPr>
        <sz val="8"/>
        <rFont val="Calibri"/>
        <family val="2"/>
      </rPr>
      <t>(1)</t>
    </r>
  </si>
  <si>
    <t>Vlastní prostředky</t>
  </si>
  <si>
    <t>Projekty ČR</t>
  </si>
  <si>
    <t>Projekty EU</t>
  </si>
  <si>
    <r>
      <rPr>
        <sz val="8"/>
        <rFont val="Calibri"/>
        <family val="2"/>
      </rPr>
      <t>(1)</t>
    </r>
    <r>
      <rPr>
        <sz val="10"/>
        <rFont val="Calibri"/>
        <family val="2"/>
      </rPr>
      <t xml:space="preserve"> VŠ uvede, jaké další zdroje použila k financování stipendií. </t>
    </r>
  </si>
  <si>
    <r>
      <rPr>
        <sz val="8"/>
        <rFont val="Calibri"/>
        <family val="2"/>
      </rPr>
      <t>(2)</t>
    </r>
    <r>
      <rPr>
        <sz val="10"/>
        <rFont val="Calibri"/>
        <family val="2"/>
      </rPr>
      <t xml:space="preserve"> VŠ uvede celkovou částku, kterou vyplatila na stipendiích - odděleně pro studenty a pro ostatní účastníky vzdělávání</t>
    </r>
  </si>
  <si>
    <r>
      <t xml:space="preserve">od zaměstnanců </t>
    </r>
    <r>
      <rPr>
        <sz val="8"/>
        <rFont val="Calibri"/>
        <family val="2"/>
      </rPr>
      <t>(2)</t>
    </r>
  </si>
  <si>
    <t xml:space="preserve">     VIII.Daň z příjmů celkem</t>
  </si>
  <si>
    <t>ř.41</t>
  </si>
  <si>
    <t xml:space="preserve">            33.Dodatečné odvody daně z příjmů</t>
  </si>
  <si>
    <t>Náklady celkem</t>
  </si>
  <si>
    <t xml:space="preserve">ř.1+6+11+17+21+ 30+37+40 </t>
  </si>
  <si>
    <t>B. Výnosy</t>
  </si>
  <si>
    <t xml:space="preserve">        I.Tržby za vlastní výkony a za zboží celkem</t>
  </si>
  <si>
    <t>ř.44 až 46</t>
  </si>
  <si>
    <t xml:space="preserve">             1.Tržby za vlastní výrobky</t>
  </si>
  <si>
    <t xml:space="preserve">             2.Tržby z prodeje služeb</t>
  </si>
  <si>
    <t xml:space="preserve">             3.Tržby za prodané zboží</t>
  </si>
  <si>
    <t xml:space="preserve">       II.Změny stavu vnitroorganizačních zásob celkem</t>
  </si>
  <si>
    <t>ř.48 až 51</t>
  </si>
  <si>
    <t xml:space="preserve">             4.Změna stavu zásob nedokončené výroby</t>
  </si>
  <si>
    <t xml:space="preserve">             5.Změna stavu zásob polotovarů</t>
  </si>
  <si>
    <t xml:space="preserve">             6.Změna stavu zásob výrobků</t>
  </si>
  <si>
    <t xml:space="preserve">             7.Změna stavu zvířat</t>
  </si>
  <si>
    <t xml:space="preserve">       III.Aktivace celkem</t>
  </si>
  <si>
    <t>ř.53 až 56</t>
  </si>
  <si>
    <t xml:space="preserve">             8.Aktivace materiálu a zboží</t>
  </si>
  <si>
    <t xml:space="preserve">             9.Aktivace vnitroorganizačních služeb</t>
  </si>
  <si>
    <t xml:space="preserve">             10.Aktivace dlouhodobého nehmotného majetku</t>
  </si>
  <si>
    <t xml:space="preserve">             11.Aktivace dlouhodobého hmotného majetku</t>
  </si>
  <si>
    <t xml:space="preserve">       IV.Ostatní výnosy celkem</t>
  </si>
  <si>
    <t>ř.58 až 64</t>
  </si>
  <si>
    <t xml:space="preserve">             12.Smluvní pokuty a úroky z prodlení</t>
  </si>
  <si>
    <t xml:space="preserve">             13.Ostatní pokuty a penále</t>
  </si>
  <si>
    <t xml:space="preserve">             14.Platby za odepsané pohledávky</t>
  </si>
  <si>
    <t xml:space="preserve">             15.Úroky</t>
  </si>
  <si>
    <t xml:space="preserve">             16.Kursové zisky</t>
  </si>
  <si>
    <t xml:space="preserve">             17.Zúčtování fondů</t>
  </si>
  <si>
    <t xml:space="preserve">             18.Jiné ostatní výnosy</t>
  </si>
  <si>
    <t>ř.66 až 72</t>
  </si>
  <si>
    <t xml:space="preserve">             20.Tržby z prodeje cenných papírů a podílů</t>
  </si>
  <si>
    <t xml:space="preserve">             21.Tržby z prodeje materiálu</t>
  </si>
  <si>
    <t xml:space="preserve">             22.Výnosy z krátkodobého finančního majetku</t>
  </si>
  <si>
    <t xml:space="preserve">             23.Zúčtování rezerv</t>
  </si>
  <si>
    <t xml:space="preserve">             24.Výnosy z dlouhodobého finančního majetku</t>
  </si>
  <si>
    <t xml:space="preserve">             25.Zúčtování opravných položek</t>
  </si>
  <si>
    <t xml:space="preserve">      VI.Přijaté příspěvky celkem</t>
  </si>
  <si>
    <t>ř.74 až 76</t>
  </si>
  <si>
    <t xml:space="preserve">             26.Přijaté příspěvky zúčtované mezi organizačními složkami</t>
  </si>
  <si>
    <t xml:space="preserve">             27.Přijaté příspěvky (dary)</t>
  </si>
  <si>
    <t xml:space="preserve">             28.Přijaté členské příspěvky</t>
  </si>
  <si>
    <t xml:space="preserve">      VII.Provozní dotace celkem</t>
  </si>
  <si>
    <t>ř.78</t>
  </si>
  <si>
    <t xml:space="preserve">             29.Provozní dotace</t>
  </si>
  <si>
    <t>Výnosy celkem</t>
  </si>
  <si>
    <t>C. Výsledek hospodaření před zdaněním</t>
  </si>
  <si>
    <t xml:space="preserve">             34.Daň z příjmů</t>
  </si>
  <si>
    <t>D. Výsledek hospodaření po zdanění</t>
  </si>
  <si>
    <t>ř.80 - 81</t>
  </si>
  <si>
    <t xml:space="preserve">     Výsledek hospodaření před zdaněním</t>
  </si>
  <si>
    <t xml:space="preserve">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</si>
  <si>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</si>
  <si>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</si>
  <si>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</si>
  <si>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</si>
  <si>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</si>
  <si>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</si>
  <si>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</si>
  <si>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</si>
  <si>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</si>
  <si>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</si>
  <si>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</si>
  <si>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</si>
  <si>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</si>
  <si>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</si>
  <si>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</si>
  <si>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</si>
  <si>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</si>
  <si>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</si>
  <si>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</si>
  <si>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</si>
  <si>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</si>
  <si>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</si>
  <si>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</si>
  <si>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</si>
  <si>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</si>
  <si>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</si>
  <si>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</si>
  <si>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</si>
  <si>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</si>
  <si>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</si>
  <si>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</si>
  <si>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</si>
  <si>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</si>
  <si>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</si>
  <si>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</si>
  <si>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</si>
  <si>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</si>
  <si>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</si>
  <si>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</si>
  <si>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</si>
  <si>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</si>
  <si>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</si>
  <si>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</si>
  <si>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</si>
  <si>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</si>
  <si>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</si>
  <si>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</si>
  <si>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</si>
  <si>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</si>
  <si>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</si>
  <si>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</si>
  <si>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</si>
  <si>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</si>
  <si>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</si>
  <si>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</si>
  <si>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</si>
  <si>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</si>
  <si>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</si>
  <si>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</si>
  <si>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</si>
  <si>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</si>
  <si>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</si>
  <si>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</si>
  <si>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</si>
  <si>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</si>
  <si>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</si>
  <si>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</si>
  <si>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</si>
  <si>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</si>
  <si>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</si>
  <si>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</si>
  <si>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</si>
  <si>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</si>
  <si>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</si>
  <si>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</si>
  <si>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</si>
  <si>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</si>
  <si>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</si>
  <si>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</si>
  <si>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</si>
  <si>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</si>
  <si>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</si>
  <si>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</si>
  <si>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</si>
  <si>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</si>
  <si>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</si>
  <si>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</si>
  <si>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</si>
  <si>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</si>
  <si>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</si>
  <si>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</si>
  <si>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</si>
  <si>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</si>
  <si>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</si>
  <si>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</si>
  <si>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</si>
  <si>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</si>
  <si>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</si>
  <si>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</si>
  <si>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</si>
  <si>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</si>
  <si>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</si>
  <si>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</si>
  <si>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</si>
  <si>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</si>
  <si>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</si>
  <si>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</si>
  <si>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</si>
  <si>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</si>
  <si>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ř.80/1+80/2</t>
  </si>
  <si>
    <t>ř.82/1+82/2</t>
  </si>
  <si>
    <t>sl. 2</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</si>
  <si>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</si>
  <si>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</si>
  <si>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</si>
  <si>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</si>
  <si>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</si>
  <si>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</si>
  <si>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</si>
  <si>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</si>
  <si>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</si>
  <si>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</si>
  <si>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7.Pořizovaný dlouhodobý finanční majetek</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</si>
  <si>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</si>
  <si>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</si>
  <si>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</si>
  <si>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</si>
  <si>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</si>
  <si>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Jednotlivé položky se vykazují v tis. Kč (</t>
    </r>
    <r>
      <rPr>
        <sz val="10"/>
        <rFont val="Calibri"/>
        <family val="2"/>
      </rPr>
      <t>§4, odst.3</t>
    </r>
    <r>
      <rPr>
        <b/>
        <sz val="10"/>
        <rFont val="Calibri"/>
        <family val="2"/>
      </rPr>
      <t>)</t>
    </r>
  </si>
  <si>
    <r>
      <t xml:space="preserve"> Příloha č.2 k vyhlášce č. </t>
    </r>
    <r>
      <rPr>
        <b/>
        <sz val="9"/>
        <rFont val="Calibri"/>
        <family val="2"/>
      </rPr>
      <t>504/2002 Sb.</t>
    </r>
    <r>
      <rPr>
        <sz val="9"/>
        <rFont val="Calibri"/>
        <family val="2"/>
      </rPr>
      <t xml:space="preserve"> ve znění pozdějších předpisů</t>
    </r>
  </si>
  <si>
    <r>
      <t xml:space="preserve"> Jednotlivé položky se vykazují v tis. Kč (</t>
    </r>
    <r>
      <rPr>
        <sz val="10"/>
        <rFont val="Calibri"/>
        <family val="2"/>
      </rPr>
      <t>§4, odst.3</t>
    </r>
    <r>
      <rPr>
        <b/>
        <sz val="10"/>
        <rFont val="Calibri"/>
        <family val="2"/>
      </rPr>
      <t>)</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</si>
  <si>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</si>
  <si>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</si>
  <si>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</si>
  <si>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</si>
  <si>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</si>
  <si>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</si>
  <si>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</si>
  <si>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</si>
  <si>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</si>
  <si>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</si>
  <si>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</si>
  <si>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</si>
  <si>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</si>
  <si>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</si>
  <si>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</si>
  <si>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</si>
  <si>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</si>
  <si>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</si>
  <si>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</si>
  <si>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</si>
  <si>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</si>
  <si>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</si>
  <si>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</si>
  <si>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</si>
  <si>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</si>
  <si>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</si>
  <si>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MŠMT OP VK</t>
  </si>
  <si>
    <t>MŠMT OP VaVpI</t>
  </si>
  <si>
    <t>Poznámky</t>
  </si>
  <si>
    <t>v tom</t>
  </si>
  <si>
    <t>poskytnuté</t>
  </si>
  <si>
    <t>poskytnuto</t>
  </si>
  <si>
    <t>e=a+c</t>
  </si>
  <si>
    <t>f=b+d</t>
  </si>
  <si>
    <t>MŠMT</t>
  </si>
  <si>
    <t>použité</t>
  </si>
  <si>
    <t>Výsledek hospodaření</t>
  </si>
  <si>
    <t>l=h-b</t>
  </si>
  <si>
    <t>m=k-c</t>
  </si>
  <si>
    <r>
      <rPr>
        <sz val="8"/>
        <rFont val="Calibri"/>
        <family val="2"/>
      </rPr>
      <t>(1)</t>
    </r>
    <r>
      <rPr>
        <sz val="10"/>
        <rFont val="Calibri"/>
        <family val="2"/>
      </rPr>
      <t xml:space="preserve"> V případě použití tohoto řádku, VŠ blíže specifikuje.</t>
    </r>
  </si>
  <si>
    <r>
      <rPr>
        <sz val="8"/>
        <rFont val="Calibri"/>
        <family val="2"/>
      </rPr>
      <t>(2)</t>
    </r>
    <r>
      <rPr>
        <sz val="10"/>
        <rFont val="Calibri"/>
        <family val="2"/>
      </rPr>
      <t xml:space="preserve"> V případě použití tohoto řádku, VŠ blíže specifikuje.</t>
    </r>
  </si>
  <si>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</si>
  <si>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</si>
  <si>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r>
      <t xml:space="preserve">Menzy a ostatní stravovací zařízení, pro která vydalo souhlas MŠMT </t>
    </r>
    <r>
      <rPr>
        <sz val="8"/>
        <rFont val="Calibri"/>
        <family val="2"/>
      </rPr>
      <t>(1)</t>
    </r>
  </si>
  <si>
    <t>sl.  3</t>
  </si>
  <si>
    <t>sl. 4</t>
  </si>
  <si>
    <r>
      <t xml:space="preserve">Rozvaha (bilance) </t>
    </r>
    <r>
      <rPr>
        <sz val="8"/>
        <rFont val="Calibri"/>
        <family val="2"/>
      </rPr>
      <t>(1)</t>
    </r>
  </si>
  <si>
    <r>
      <t xml:space="preserve">účet / součet </t>
    </r>
    <r>
      <rPr>
        <sz val="8"/>
        <rFont val="Calibri"/>
        <family val="2"/>
      </rPr>
      <t>(2)</t>
    </r>
  </si>
  <si>
    <t>(v tis. Kč, na 3 desetinná místa)</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</si>
  <si>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</si>
  <si>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(3)</t>
    </r>
    <r>
      <rPr>
        <sz val="10"/>
        <rFont val="Calibri"/>
        <family val="2"/>
      </rPr>
      <t xml:space="preserve"> Číslování řádků a sloupců je závazné pro datové vstupní věty formátu F-JASU pro zpracování výkazů v MÚZO Praha s.r.o.</t>
    </r>
  </si>
  <si>
    <t xml:space="preserve">                     7.Závazky k institucím sociálního zabezpečení a veřejného zdravotního pojištění</t>
  </si>
  <si>
    <t>ř.43+47+52+57+65+73+77</t>
  </si>
  <si>
    <r>
      <rPr>
        <sz val="8"/>
        <rFont val="Calibri"/>
        <family val="2"/>
      </rPr>
      <t>(1)</t>
    </r>
    <r>
      <rPr>
        <sz val="10"/>
        <rFont val="Calibri"/>
        <family val="2"/>
      </rPr>
      <t xml:space="preserve"> Zpracování "Výkazu zisku a ztraty" se řídí § 6 a §§ 26 až 28  Vyhlášky 504/2002 Sb.</t>
    </r>
  </si>
  <si>
    <r>
      <t xml:space="preserve">Výkaz zisku a ztráty </t>
    </r>
    <r>
      <rPr>
        <sz val="8"/>
        <rFont val="Calibri"/>
        <family val="2"/>
      </rPr>
      <t>(1)</t>
    </r>
  </si>
  <si>
    <r>
      <t xml:space="preserve">řádek </t>
    </r>
    <r>
      <rPr>
        <sz val="8"/>
        <rFont val="Calibri"/>
        <family val="2"/>
      </rPr>
      <t>(3)</t>
    </r>
  </si>
  <si>
    <r>
      <rPr>
        <sz val="8"/>
        <rFont val="Calibri"/>
        <family val="2"/>
      </rPr>
      <t>(2)</t>
    </r>
    <r>
      <rPr>
        <sz val="10"/>
        <rFont val="Calibri"/>
        <family val="2"/>
      </rPr>
      <t xml:space="preserve"> Vyhláškou</t>
    </r>
    <r>
      <rPr>
        <sz val="10"/>
        <rFont val="Calibri"/>
        <family val="2"/>
      </rPr>
      <t xml:space="preserve"> je dáno pouze označení a členění textů; čísla příslušných účtů jsou doplněna pro lepší orientaci ve výkazu.</t>
    </r>
  </si>
  <si>
    <t>poč. stav.</t>
  </si>
  <si>
    <t>celkem (+)</t>
  </si>
  <si>
    <t>k 31.12.</t>
  </si>
  <si>
    <t>e=a+b-d</t>
  </si>
  <si>
    <t xml:space="preserve">Fondy celkem  </t>
  </si>
  <si>
    <t>6a</t>
  </si>
  <si>
    <t>6b</t>
  </si>
  <si>
    <r>
      <t>Počet studentů</t>
    </r>
    <r>
      <rPr>
        <sz val="8"/>
        <rFont val="Calibri"/>
        <family val="2"/>
      </rPr>
      <t xml:space="preserve"> (2)</t>
    </r>
  </si>
  <si>
    <r>
      <t xml:space="preserve">Stipendijní fond - tvorba </t>
    </r>
    <r>
      <rPr>
        <sz val="8"/>
        <rFont val="Calibri"/>
        <family val="2"/>
      </rPr>
      <t>(1)</t>
    </r>
  </si>
  <si>
    <r>
      <t xml:space="preserve">Výnosy </t>
    </r>
    <r>
      <rPr>
        <sz val="8"/>
        <rFont val="Calibri"/>
        <family val="2"/>
      </rPr>
      <t>(1)</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</si>
  <si>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</si>
  <si>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</si>
  <si>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</si>
  <si>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</si>
  <si>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</si>
  <si>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</si>
  <si>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Stipendijní fond VŠ</t>
  </si>
  <si>
    <t>Studenti</t>
  </si>
  <si>
    <t>Ostatní</t>
  </si>
  <si>
    <t>jiná stipendia</t>
  </si>
  <si>
    <t>Kontrolní vazba</t>
  </si>
  <si>
    <t>Kontrolní vazby</t>
  </si>
  <si>
    <r>
      <rPr>
        <sz val="8"/>
        <rFont val="Calibri"/>
        <family val="2"/>
      </rPr>
      <t>(3)</t>
    </r>
    <r>
      <rPr>
        <sz val="10"/>
        <rFont val="Calibri"/>
        <family val="2"/>
      </rPr>
      <t xml:space="preserve"> Položku v každém řádku sloupce "a" nebo "b" (vždy je možná pouze jedna hodnota) vydělí VŠ počtem studentů /účastníků vzdělávání ve sloupci "c". Pokud existuje jednotková sazba, stačí zde uvést tuto. </t>
    </r>
  </si>
  <si>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</si>
  <si>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</si>
  <si>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</si>
  <si>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</si>
  <si>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</si>
  <si>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</si>
  <si>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</si>
  <si>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</si>
  <si>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</si>
  <si>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</si>
  <si>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 xml:space="preserve">     VI.Odpisy, prodaný majetek, tvorba rezerv a opravných položek celkem</t>
  </si>
  <si>
    <t xml:space="preserve">            25.Odpisy dlouhodobého nehmotného a hmotného majetku</t>
  </si>
  <si>
    <t xml:space="preserve">            26.Zůstat. cena prodaného dlouh. nehmotného a hmotného majetku</t>
  </si>
  <si>
    <t xml:space="preserve">            31.Poskytnuté příspěvky zúčtované mezi organizačními složkami</t>
  </si>
  <si>
    <t xml:space="preserve">       V.Tržby z prodeje majetku, zúčtování rezerv a opravných položek celkem</t>
  </si>
  <si>
    <t xml:space="preserve">             19.Tržby z prodeje dlouh. nehmotného a hmotného majetku</t>
  </si>
  <si>
    <t>Poplatky stanovené dle § 58 zákona 111/1998 Sb.</t>
  </si>
  <si>
    <t>Pronájem</t>
  </si>
  <si>
    <t>Tržby z prodeje majetku</t>
  </si>
  <si>
    <t>Dary</t>
  </si>
  <si>
    <t>Dědictví</t>
  </si>
  <si>
    <t>Vybrané činnosti</t>
  </si>
  <si>
    <r>
      <t xml:space="preserve">Příjmy z licenčních smluv </t>
    </r>
    <r>
      <rPr>
        <sz val="8"/>
        <rFont val="Calibri"/>
        <family val="2"/>
      </rPr>
      <t>(2)</t>
    </r>
  </si>
  <si>
    <r>
      <t xml:space="preserve">Příjmy ze smluvního výzkumu </t>
    </r>
    <r>
      <rPr>
        <sz val="8"/>
        <rFont val="Calibri"/>
        <family val="2"/>
      </rPr>
      <t>(3)</t>
    </r>
  </si>
  <si>
    <t>stav k 1.1.</t>
  </si>
  <si>
    <t>stav k 31.12.</t>
  </si>
  <si>
    <r>
      <t xml:space="preserve">Konzultace a poradenství </t>
    </r>
    <r>
      <rPr>
        <sz val="8"/>
        <rFont val="Calibri"/>
        <family val="2"/>
      </rPr>
      <t>(5)</t>
    </r>
  </si>
  <si>
    <r>
      <t xml:space="preserve">Placené vzdělávací kurzy pro zaměstnance subjektů aplikační sféry </t>
    </r>
    <r>
      <rPr>
        <sz val="8"/>
        <rFont val="Calibri"/>
        <family val="2"/>
      </rPr>
      <t>(4)</t>
    </r>
  </si>
  <si>
    <t>Zdroje</t>
  </si>
  <si>
    <t>hlavní + doplňková (hospodářská) činnost</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</si>
  <si>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</si>
  <si>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</si>
  <si>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</si>
  <si>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</si>
  <si>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</si>
  <si>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</si>
  <si>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</si>
  <si>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</si>
  <si>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</si>
  <si>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</si>
  <si>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</si>
  <si>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PO 2 - Terciární vzdělávání, výzkum a vývoj</t>
  </si>
  <si>
    <t>2.2 Vysokoškolské vzdělávání</t>
  </si>
  <si>
    <t>2.3 Lidské zdroje ve VaV</t>
  </si>
  <si>
    <t>2.4 Partnerství a sítě</t>
  </si>
  <si>
    <t>PO 1 - Evropská centra excelence</t>
  </si>
  <si>
    <t>1.1 Evropská centra excelence</t>
  </si>
  <si>
    <t>PO 2 - Regionální VaV centra</t>
  </si>
  <si>
    <t>2.1 Regionální VaV centra</t>
  </si>
  <si>
    <t>PO 3 - Komercializace a popularizace VaV</t>
  </si>
  <si>
    <t>PO 4 – Infrastruktura pro výuku na VŠ spojenou s výzkumem</t>
  </si>
  <si>
    <t>Součet hodnot sloupku "b", resp. "c"  za oblast stravování a sloupku "b", resp. "c" za oblast ubytování se rovná součtu hodnot z řádku 0042, resp. 144 sl. 1, resp. sl. 2 dílčího výkazu zisku a ztrát (Tab. 2.b) za stravování a ubytování.</t>
  </si>
  <si>
    <t>Součet hodnot sloupků "h", resp. "k"  za oblast stravování a sloupků "h", resp. "k" za oblast ubytování se rovná součtu hodnot z řádku 0079, resp. 182 sl. 1, resp. sl. 2 dílčího výkazu zisku a ztrát (Tab. 2.b) za stravování a ubytování.</t>
  </si>
  <si>
    <t>4.1 Infrastruktura pro výuku na VŠ spojenou s výzkumem</t>
  </si>
  <si>
    <t>C  e  l  k  e  m</t>
  </si>
  <si>
    <t>Podle potřeby vložit další řádky</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</si>
  <si>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</si>
  <si>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</si>
  <si>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</si>
  <si>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</si>
  <si>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</si>
  <si>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</si>
  <si>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</si>
  <si>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</si>
  <si>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</si>
  <si>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</si>
  <si>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</si>
  <si>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</si>
  <si>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</si>
  <si>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</si>
  <si>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</si>
  <si>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</si>
  <si>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</si>
  <si>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</si>
  <si>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</si>
  <si>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</si>
  <si>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</si>
  <si>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</si>
  <si>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</si>
  <si>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</si>
  <si>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S</t>
  </si>
  <si>
    <t>Sociální stipendia</t>
  </si>
  <si>
    <t>U</t>
  </si>
  <si>
    <t>Ubytovací stipendia</t>
  </si>
  <si>
    <t>I</t>
  </si>
  <si>
    <t>Rozvojové programy</t>
  </si>
  <si>
    <t>J</t>
  </si>
  <si>
    <t>Dotace na ubytování a stravování</t>
  </si>
  <si>
    <r>
      <t>poskytnuté</t>
    </r>
    <r>
      <rPr>
        <sz val="8"/>
        <color indexed="8"/>
        <rFont val="Calibri"/>
        <family val="2"/>
      </rPr>
      <t xml:space="preserve"> (2)</t>
    </r>
  </si>
  <si>
    <r>
      <t>použité</t>
    </r>
    <r>
      <rPr>
        <sz val="8"/>
        <color indexed="8"/>
        <rFont val="Calibri"/>
        <family val="2"/>
      </rPr>
      <t xml:space="preserve"> (3)</t>
    </r>
  </si>
  <si>
    <t>Vratka nevyčerp. prostředků</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</si>
  <si>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</si>
  <si>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</si>
  <si>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</si>
  <si>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</si>
  <si>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r>
      <t>Studijní programy a s nimi spojená tvůrčí činnost</t>
    </r>
    <r>
      <rPr>
        <sz val="8"/>
        <color indexed="8"/>
        <rFont val="Calibri"/>
        <family val="2"/>
      </rPr>
      <t xml:space="preserve"> (6)</t>
    </r>
  </si>
  <si>
    <t>Územní rozpočty</t>
  </si>
  <si>
    <t>f*</t>
  </si>
  <si>
    <t>Ostatní kapitoly státního rozpočtu</t>
  </si>
  <si>
    <t>na penzijní připojištění zaměstnance</t>
  </si>
  <si>
    <t>na životní pojištění zaměstnance</t>
  </si>
  <si>
    <t>na úroky z úvěru čl. 2 OR 26/2009</t>
  </si>
  <si>
    <t>nevratná sociální výpomoc</t>
  </si>
  <si>
    <t>na úroky z úvěru čl. 2a OR 26/2009</t>
  </si>
  <si>
    <t>příspěvek na stravování čl. 2 OR 25/2009</t>
  </si>
  <si>
    <t>příspěvek na stravování čl. 3 OR 25/2009</t>
  </si>
  <si>
    <t>ostatní čerpání</t>
  </si>
  <si>
    <r>
      <t xml:space="preserve">Prostředky ze zahraničí </t>
    </r>
    <r>
      <rPr>
        <sz val="10"/>
        <color indexed="8"/>
        <rFont val="Calibri"/>
        <family val="2"/>
      </rPr>
      <t>(získané přímo VVŠ)</t>
    </r>
  </si>
  <si>
    <t>j=f+i</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</si>
  <si>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</si>
  <si>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</si>
  <si>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</si>
  <si>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poskytnuté </t>
    </r>
    <r>
      <rPr>
        <sz val="8"/>
        <color indexed="8"/>
        <rFont val="Calibri"/>
        <family val="2"/>
      </rPr>
      <t>(3)</t>
    </r>
  </si>
  <si>
    <r>
      <t xml:space="preserve">použité </t>
    </r>
    <r>
      <rPr>
        <sz val="8"/>
        <color indexed="8"/>
        <rFont val="Calibri"/>
        <family val="2"/>
      </rPr>
      <t>(4)</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</si>
  <si>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</si>
  <si>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rPr>
        <sz val="8"/>
        <color indexed="8"/>
        <rFont val="Calibri"/>
        <family val="2"/>
      </rPr>
      <t>(6)</t>
    </r>
    <r>
      <rPr>
        <sz val="10"/>
        <color indexed="8"/>
        <rFont val="Calibri"/>
        <family val="2"/>
      </rPr>
      <t xml:space="preserve"> Úvazky pracovníků, v nichž se zaměstnanci vysoké školy nevěnují ani pedagogické ani vědecké činnosti; jde zejména o technicko- hospodářské pracovníky, provozní a obchodně provozní pracovníky, zdravotní a ostatní pracovníky, atp.</t>
    </r>
  </si>
  <si>
    <r>
      <t xml:space="preserve">  C  e  l  k  e  m</t>
    </r>
    <r>
      <rPr>
        <sz val="11"/>
        <rFont val="Calibri"/>
        <family val="2"/>
      </rPr>
      <t xml:space="preserve"> </t>
    </r>
    <r>
      <rPr>
        <sz val="8"/>
        <rFont val="Calibri"/>
        <family val="2"/>
      </rPr>
      <t xml:space="preserve"> (5)</t>
    </r>
  </si>
  <si>
    <t>Tabulka 1   Rozvaha (bilance)</t>
  </si>
  <si>
    <t>Tabulka 7   Příjmy z poplatků a úhrad za další činnosti poskytované veřejnou vysokou školou</t>
  </si>
  <si>
    <r>
      <t xml:space="preserve">Tabulka 10   Neinvestiční náklady a výnosy - Koleje a menzy </t>
    </r>
    <r>
      <rPr>
        <sz val="12"/>
        <rFont val="Calibri"/>
        <family val="0"/>
      </rPr>
      <t>(KaM)</t>
    </r>
  </si>
  <si>
    <t>Tabulka 10.a   Neinvestiční náklady a výnosy - oblast stravování</t>
  </si>
  <si>
    <t>Tabulka 10.b   Neinvestiční náklady a výnosy - oblast ubytování</t>
  </si>
  <si>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</si>
  <si>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rPr>
        <sz val="8"/>
        <rFont val="Calibri"/>
        <family val="2"/>
      </rPr>
      <t xml:space="preserve">(5)  </t>
    </r>
    <r>
      <rPr>
        <sz val="10"/>
        <rFont val="Calibri"/>
        <family val="2"/>
      </rPr>
      <t>Součtová hodnota této tabulky se musí rovnat údaji uvedeném v tabulce 5, ř.10.</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</si>
  <si>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t>
    </r>
    <r>
      <rPr>
        <u val="single"/>
        <sz val="10"/>
        <color indexed="8"/>
        <rFont val="Calibri"/>
        <family val="2"/>
      </rPr>
      <t>v částech označených VaV</t>
    </r>
    <r>
      <rPr>
        <sz val="10"/>
        <color indexed="8"/>
        <rFont val="Calibri"/>
        <family val="2"/>
      </rPr>
      <t xml:space="preserve"> = Tab. 5, ř.6; za dotace ostatních kapitol státního rozpočtu = Tab. 5, ř.16; za územní rozpočty = Tab. 5, ř.23. Součtový údaj za MŠMT</t>
    </r>
    <r>
      <rPr>
        <u val="single"/>
        <sz val="10"/>
        <color indexed="8"/>
        <rFont val="Calibri"/>
        <family val="2"/>
      </rPr>
      <t xml:space="preserve"> v částech neoznačených VaV</t>
    </r>
    <r>
      <rPr>
        <sz val="10"/>
        <color indexed="8"/>
        <rFont val="Calibri"/>
        <family val="2"/>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VŠ uvede ty programy, ve kterých získává finanční prostředky (tzn. včetně IPN). Za každého poskytovatele VŠ vždy uvede součtový údaj. </t>
    </r>
  </si>
  <si>
    <t>Součet počátečních stavů fondů k 1. 1. roku (pole a1) se rovná  údaji z řádku 0089 sl. 1 tab. 1 - Rozvaha</t>
  </si>
  <si>
    <t>Součet koncových stavů fondů k 31. 12. roku (pole e1) se rovná  údaji z řádku 0089 sl. 2 tab. 1 - Rozvaha</t>
  </si>
  <si>
    <r>
      <t xml:space="preserve">účet / součet </t>
    </r>
    <r>
      <rPr>
        <sz val="8"/>
        <rFont val="Calibri"/>
        <family val="2"/>
      </rPr>
      <t>(2)</t>
    </r>
  </si>
  <si>
    <r>
      <t>řádek</t>
    </r>
    <r>
      <rPr>
        <sz val="9"/>
        <rFont val="Calibri"/>
        <family val="2"/>
      </rPr>
      <t xml:space="preserve"> </t>
    </r>
    <r>
      <rPr>
        <sz val="8"/>
        <rFont val="Calibri"/>
        <family val="2"/>
      </rPr>
      <t>(3)</t>
    </r>
  </si>
  <si>
    <t xml:space="preserve">       dotace spojené s programy reprodukce majetku</t>
  </si>
  <si>
    <t xml:space="preserve">       příspěvek</t>
  </si>
  <si>
    <t xml:space="preserve">       ostatní dotace</t>
  </si>
  <si>
    <r>
      <t xml:space="preserve"> v tom: </t>
    </r>
    <r>
      <rPr>
        <b/>
        <sz val="10"/>
        <rFont val="Calibri"/>
        <family val="2"/>
      </rPr>
      <t xml:space="preserve">1. prostředky plynoucí přes (z) veřejné rozpočty ČR   </t>
    </r>
    <r>
      <rPr>
        <b/>
        <sz val="8"/>
        <rFont val="Calibri"/>
        <family val="2"/>
      </rPr>
      <t>(ř.3+ř.13+ř.20)</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</si>
  <si>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</si>
  <si>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</si>
  <si>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t>j=e-f</t>
  </si>
  <si>
    <r>
      <t>Ostatní použité neveřejné zdroje celkem</t>
    </r>
    <r>
      <rPr>
        <sz val="8"/>
        <color indexed="8"/>
        <rFont val="Calibri"/>
        <family val="2"/>
      </rPr>
      <t xml:space="preserve"> (4)</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</si>
  <si>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</si>
  <si>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t>d=a+b+c</t>
  </si>
  <si>
    <r>
      <t xml:space="preserve">od zaměst-  nanců </t>
    </r>
    <r>
      <rPr>
        <sz val="8"/>
        <rFont val="Calibri"/>
        <family val="2"/>
      </rPr>
      <t>(2)</t>
    </r>
  </si>
  <si>
    <r>
      <t xml:space="preserve">ostatní </t>
    </r>
    <r>
      <rPr>
        <sz val="8"/>
        <rFont val="Calibri"/>
        <family val="2"/>
      </rPr>
      <t>(3)</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</si>
  <si>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"g" a pod tabulkou stručně upřesní, o co se jedná.</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</si>
  <si>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</si>
  <si>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</si>
  <si>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rPr>
        <sz val="8"/>
        <rFont val="Calibri"/>
        <family val="2"/>
      </rPr>
      <t>(1)</t>
    </r>
    <r>
      <rPr>
        <sz val="10"/>
        <rFont val="Calibri"/>
        <family val="2"/>
      </rPr>
      <t xml:space="preserve"> Jedná se o poplatky definované v odst. 3 a 4 - § 58 zákona č. 111/1998 Sb.</t>
    </r>
  </si>
  <si>
    <t>(4) Jedná se o činnosti související se studiem jiné než podle § 58 zák.111/1998 Sb.</t>
  </si>
  <si>
    <t xml:space="preserve">          Příspěvek</t>
  </si>
  <si>
    <t xml:space="preserve">          Dotace</t>
  </si>
  <si>
    <t xml:space="preserve">     Institucionální podpora (IP)</t>
  </si>
  <si>
    <t>Tabulka 3   Hospodářský výsledek</t>
  </si>
  <si>
    <t>Tabulka 6  Přehled vybraných výnosů</t>
  </si>
  <si>
    <t>Výnosy za rok (1)</t>
  </si>
  <si>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</si>
  <si>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</si>
  <si>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rFont val="Calibri"/>
        <family val="2"/>
      </rPr>
      <t>(1)</t>
    </r>
    <r>
      <rPr>
        <sz val="10"/>
        <rFont val="Calibri"/>
        <family val="2"/>
      </rPr>
      <t xml:space="preserve"> Údaje budou vyplněny v souladu s účetní evidencí vysoké školy.</t>
    </r>
  </si>
  <si>
    <t xml:space="preserve">     Ministerstvo zemědělství</t>
  </si>
  <si>
    <t xml:space="preserve">          Ministerstvo zemědělství</t>
  </si>
  <si>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Počet pracovníků ve sl.1 je odvozený od mzdových prostředků hrazených z kapitoly 333-MŠMT; ve sl. 4 je odvozený od mzdových prostředků hrazených z ostatních zdrojů rozpočtu VŠ.</t>
    </r>
  </si>
  <si>
    <t>Institucinální rozvojový plán</t>
  </si>
  <si>
    <t>Dům zahraniční spolupráce</t>
  </si>
  <si>
    <r>
      <t xml:space="preserve">         </t>
    </r>
    <r>
      <rPr>
        <i/>
        <sz val="10"/>
        <color indexed="8"/>
        <rFont val="Calibri"/>
        <family val="2"/>
      </rPr>
      <t>v tom: Rámcové programy</t>
    </r>
  </si>
  <si>
    <t xml:space="preserve">                      Mobilita výzkumných pracovníků  </t>
  </si>
  <si>
    <t xml:space="preserve">                      Norské fondy (Česko-Norský výzk. progr. CZ09)</t>
  </si>
  <si>
    <t xml:space="preserve">                                EUPRO II (LE)</t>
  </si>
  <si>
    <t xml:space="preserve">                                INGO  II (LG)                                  </t>
  </si>
  <si>
    <t xml:space="preserve">                                KONTAKT II (LH)                                         </t>
  </si>
  <si>
    <t xml:space="preserve">                                NÁVRAT (LK)                               </t>
  </si>
  <si>
    <t xml:space="preserve">                     v tom: COST(LD)</t>
  </si>
  <si>
    <t xml:space="preserve">     Ministerstva</t>
  </si>
  <si>
    <t>3.4  Podpora infrastruktury pro výuku spojenou s VaV</t>
  </si>
  <si>
    <t>VaV (2)</t>
  </si>
  <si>
    <t>MPSV</t>
  </si>
  <si>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t>
    </r>
  </si>
  <si>
    <r>
      <rPr>
        <sz val="8"/>
        <color indexed="8"/>
        <rFont val="Calibri"/>
        <family val="2"/>
      </rPr>
      <t>(6)</t>
    </r>
    <r>
      <rPr>
        <sz val="10"/>
        <color indexed="8"/>
        <rFont val="Calibri"/>
        <family val="2"/>
      </rPr>
      <t xml:space="preserve"> Uvedou se prostředky, které byly převedeny k řešení projektů/aktivit ostatním spoluřešitelům externím -mimo UK.</t>
    </r>
  </si>
  <si>
    <r>
      <rPr>
        <sz val="8"/>
        <color indexed="8"/>
        <rFont val="Calibri"/>
        <family val="2"/>
      </rPr>
      <t>(5)</t>
    </r>
    <r>
      <rPr>
        <sz val="10"/>
        <color indexed="8"/>
        <rFont val="Calibri"/>
        <family val="2"/>
      </rPr>
      <t xml:space="preserve"> Uvedou se prostředky, které byly převedeny k řešení projektů/aktivit ostatním spoluřešitelům externím mimo UK.</t>
    </r>
  </si>
  <si>
    <t xml:space="preserve">Identifikační číslo EDS </t>
  </si>
  <si>
    <t>PO 2 - Podpora vstupu na trh práce</t>
  </si>
  <si>
    <t>Tabulka 9  Stipendia</t>
  </si>
  <si>
    <r>
      <t xml:space="preserve">Tabulka 5   Veřejné zdroje financování VVŠ: prostředky poskytnuté a prostředky použité </t>
    </r>
    <r>
      <rPr>
        <sz val="8"/>
        <rFont val="Calibri"/>
        <family val="2"/>
      </rPr>
      <t>(1)</t>
    </r>
  </si>
  <si>
    <t>Tabulka 5.a   Financování vzdělávací a vědecké, výzkumné, vývojové a inovační, umělecké a další tvůrčí činnosti</t>
  </si>
  <si>
    <t>Tabulka 5.b   Financování výzkumu a vývoje</t>
  </si>
  <si>
    <t>Tabulka 5.c  Financování programů reprodukce majetku</t>
  </si>
  <si>
    <t>Tabulka 5.d   Financování programů strukturálních fondů</t>
  </si>
  <si>
    <t>vystavení opisu dokladu o studiu</t>
  </si>
  <si>
    <t>připojení soukromého zařízení k počítačové síti univerzity a služby s tím související</t>
  </si>
  <si>
    <t>vystavení duplikátu pro přístup do počítačových sítí (např. vstupní počítačové heslo) a duplikátu prostředku pro vstup do objektu (např. čipová karta) tam, kde nelze využívat průkaz studenta</t>
  </si>
  <si>
    <t>vystavení opisu dokladu vyhotoveného z archiválií</t>
  </si>
  <si>
    <t>(5) V přehledu nejsou z logiky věci uvedeny úhrady za tisk a kopírování, za rešeršní a obdobné služby v knihovnách a za úkony spojené s překročením knihovního řádu. Tyto úhrady jsou vybírány pouze na základě kalkulace (viz Opatření rektora č. 53/2015). Dále z logiky věci nejsou uvedeny poplatky za ISIC, poplatky za duplikáty zaměstnaneckých průkazů, poplatky za ITIC, ALIVE apod.</t>
  </si>
  <si>
    <t>osobní náklady</t>
  </si>
  <si>
    <t>udržení nebo zlepšení zdravotního stavu zaměstnanců</t>
  </si>
  <si>
    <t>příspěvek na částečné krytí úplaty za předškolní vzdělávání v MŠ</t>
  </si>
  <si>
    <r>
      <rPr>
        <sz val="8"/>
        <rFont val="Calibri"/>
        <family val="2"/>
      </rPr>
      <t>(1)</t>
    </r>
    <r>
      <rPr>
        <sz val="10"/>
        <rFont val="Calibri"/>
        <family val="2"/>
      </rPr>
      <t xml:space="preserve"> Uvedou se prostředky, které škola v roce 2015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</si>
  <si>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rFont val="Calibri"/>
        <family val="2"/>
      </rPr>
      <t>(2)</t>
    </r>
    <r>
      <rPr>
        <sz val="10"/>
        <rFont val="Calibri"/>
        <family val="2"/>
      </rPr>
      <t xml:space="preserve"> Uvedou se finanční prostředky ve výši převedených finančních prostředků na účet u ČNB k 31. 12. 2015</t>
    </r>
  </si>
  <si>
    <t>ped. prac. VVI</t>
  </si>
  <si>
    <t>ak. prac.</t>
  </si>
  <si>
    <t>věd. prac.</t>
  </si>
  <si>
    <t>tis. Kč</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</si>
  <si>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</si>
  <si>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</si>
  <si>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t>ostatní:</t>
  </si>
  <si>
    <t xml:space="preserve">     Ministerstvo práce a sociálních věcí</t>
  </si>
  <si>
    <t xml:space="preserve">     Ministerstvo financí</t>
  </si>
  <si>
    <t xml:space="preserve">     Podpora de minimis : Úřad vlády ČR</t>
  </si>
  <si>
    <t xml:space="preserve">    Obce a městské části</t>
  </si>
  <si>
    <t xml:space="preserve">     Kraje a MHMP</t>
  </si>
  <si>
    <t xml:space="preserve">     Podpora de minimis: MHMP</t>
  </si>
  <si>
    <t xml:space="preserve">     Evropská unie mimo evropské fondy</t>
  </si>
  <si>
    <t xml:space="preserve">     Zahraničí ostatní mimo EU</t>
  </si>
  <si>
    <t xml:space="preserve">                     Visegradská skupina + Japonsko - rozvoj spolupráce</t>
  </si>
  <si>
    <t xml:space="preserve">                               ERC (LL)</t>
  </si>
  <si>
    <t xml:space="preserve">                              Národní program udržitelnosti (LO)</t>
  </si>
  <si>
    <t xml:space="preserve">                              Informace - základ výzkumu (LR)</t>
  </si>
  <si>
    <t xml:space="preserve">          Ministerstvo práce a sociálních věcí</t>
  </si>
  <si>
    <t xml:space="preserve">          Ministerstvo financí</t>
  </si>
  <si>
    <t xml:space="preserve">     Grantové agentury</t>
  </si>
  <si>
    <t xml:space="preserve">          GAČR</t>
  </si>
  <si>
    <t xml:space="preserve">          TAČR</t>
  </si>
  <si>
    <t xml:space="preserve">          IGA - MZ </t>
  </si>
  <si>
    <t xml:space="preserve">          AZV - MZ</t>
  </si>
  <si>
    <t>Evropská unie mimo evropské fondy</t>
  </si>
  <si>
    <t xml:space="preserve">         Rámcové programy</t>
  </si>
  <si>
    <t>Zahraničí ostatní mimo EU</t>
  </si>
  <si>
    <r>
      <t>z toho (6) zajištěno spoluřešit.</t>
    </r>
    <r>
      <rPr>
        <sz val="8"/>
        <color indexed="8"/>
        <rFont val="Calibri"/>
        <family val="2"/>
      </rPr>
      <t xml:space="preserve"> </t>
    </r>
  </si>
  <si>
    <r>
      <t xml:space="preserve">Nevyčerp. z poskyt.veř. pr. v roce </t>
    </r>
    <r>
      <rPr>
        <sz val="8"/>
        <color indexed="8"/>
        <rFont val="Calibri"/>
        <family val="2"/>
      </rPr>
      <t>(7)</t>
    </r>
  </si>
  <si>
    <r>
      <t xml:space="preserve">Vratka nevyčerp. prostř. </t>
    </r>
    <r>
      <rPr>
        <sz val="8"/>
        <color indexed="8"/>
        <rFont val="Calibri"/>
        <family val="2"/>
      </rPr>
      <t>(8)</t>
    </r>
  </si>
  <si>
    <r>
      <t xml:space="preserve">Ostatní použ.nev. zdr. celk. </t>
    </r>
    <r>
      <rPr>
        <sz val="8"/>
        <color indexed="8"/>
        <rFont val="Calibri"/>
        <family val="2"/>
      </rPr>
      <t>(9)</t>
    </r>
  </si>
  <si>
    <t>OP LZZ</t>
  </si>
  <si>
    <t xml:space="preserve"> PO 5</t>
  </si>
  <si>
    <t xml:space="preserve"> 5.1 Mezinárodní spolupráce</t>
  </si>
  <si>
    <t xml:space="preserve">     OP PK -Operační program Praha konkurenceschopnost</t>
  </si>
  <si>
    <t>PO 3 - Inovace a podnikání</t>
  </si>
  <si>
    <t>3.1 Rozvoj inovačního prostředí a partnerství mezi základnou VaV a praxí</t>
  </si>
  <si>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</si>
  <si>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color indexed="8"/>
        <rFont val="Calibri"/>
        <family val="2"/>
      </rPr>
      <t>(4)</t>
    </r>
    <r>
      <rPr>
        <sz val="10"/>
        <color indexed="8"/>
        <rFont val="Calibri"/>
        <family val="2"/>
      </rPr>
      <t xml:space="preserve"> Uvedou se prostředky použité v daném roce na přípravu a realizaci projektů v souladu s Rozhodnutím.</t>
    </r>
  </si>
  <si>
    <t>z toho (1)</t>
  </si>
  <si>
    <t>Příspěvek / dotace MŠMT
(včetně GAUK, SVV, PRVOUK, UNCE)</t>
  </si>
  <si>
    <t>Příspěvek</t>
  </si>
  <si>
    <t>GAUK</t>
  </si>
  <si>
    <t>SVV</t>
  </si>
  <si>
    <t>PRVOUK</t>
  </si>
  <si>
    <t>UNCE</t>
  </si>
  <si>
    <t>Jiná dotace</t>
  </si>
  <si>
    <t>Projekty mimo EU</t>
  </si>
  <si>
    <t>133D411000339</t>
  </si>
  <si>
    <t>nehmotný majetek (SW, aplikace, weby)</t>
  </si>
  <si>
    <t>Lotyšská státní jazyková agentura</t>
  </si>
  <si>
    <t>QA EMCI Consortium</t>
  </si>
  <si>
    <r>
      <t>VaV z národních zdrojů</t>
    </r>
    <r>
      <rPr>
        <sz val="8"/>
        <rFont val="Calibri"/>
        <family val="2"/>
      </rPr>
      <t xml:space="preserve"> (2)</t>
    </r>
  </si>
  <si>
    <r>
      <t xml:space="preserve">Počet pracovníků </t>
    </r>
    <r>
      <rPr>
        <sz val="8"/>
        <rFont val="Calibri"/>
        <family val="2"/>
      </rPr>
      <t>(3)</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</si>
  <si>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</si>
  <si>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</si>
  <si>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</si>
  <si>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t>vládní stipendia</t>
  </si>
  <si>
    <t xml:space="preserve">UK-Moderní infrastruktura pro výuku a výzkum na FF UK </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</si>
</sst>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
    <numFmt numFmtId="177" formatCode="#,##0.0_ ;[Red]\-#,##0.0\ "/>
    <numFmt numFmtId="178" formatCode="#,##0.00_ ;[Red]\-#,##0.00\ "/>
    <numFmt numFmtId="179" formatCode="#,##0.000_ ;[Red]\-#,##0.000\ "/>
  </numFmts>
  <fonts count="84">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0"/>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0"/>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u val="single"/>
      <sz val="10"/>
      <color indexed="8"/>
      <name val="Calibri"/>
      <family val="2"/>
    </font>
    <font>
      <sz val="11"/>
      <color indexed="10"/>
      <name val="Calibri"/>
      <family val="2"/>
    </font>
    <font>
      <sz val="10"/>
      <color indexed="12"/>
      <name val="Calibri"/>
      <family val="2"/>
    </font>
    <font>
      <sz val="12"/>
      <color indexed="8"/>
      <name val="Calibri"/>
      <family val="2"/>
    </font>
    <font>
      <sz val="10"/>
      <color indexed="30"/>
      <name val="Calibri"/>
      <family val="2"/>
    </font>
    <font>
      <sz val="10"/>
      <color indexed="48"/>
      <name val="Calibri"/>
      <family val="2"/>
    </font>
    <font>
      <i/>
      <sz val="11"/>
      <color indexed="8"/>
      <name val="Calibri"/>
      <family val="2"/>
    </font>
    <font>
      <b/>
      <i/>
      <sz val="10"/>
      <color indexed="8"/>
      <name val="Calibri"/>
      <family val="2"/>
    </font>
    <font>
      <vertAlign val="superscript"/>
      <sz val="10"/>
      <color indexed="8"/>
      <name val="Calibri"/>
      <family val="2"/>
    </font>
    <font>
      <sz val="8"/>
      <name val="Tahoma"/>
      <family val="2"/>
    </font>
    <font>
      <b/>
      <sz val="8"/>
      <name val="Tahoma"/>
      <family val="2"/>
    </font>
    <font>
      <b/>
      <sz val="10"/>
      <color indexed="48"/>
      <name val="Calibri"/>
      <family val="2"/>
    </font>
    <font>
      <b/>
      <sz val="10"/>
      <color indexed="12"/>
      <name val="Calibri"/>
      <family val="2"/>
    </font>
    <font>
      <i/>
      <sz val="10"/>
      <color indexed="23"/>
      <name val="Calibri"/>
      <family val="2"/>
    </font>
    <font>
      <i/>
      <sz val="10"/>
      <color indexed="22"/>
      <name val="Calibri"/>
      <family val="2"/>
    </font>
    <font>
      <b/>
      <sz val="10"/>
      <color indexed="30"/>
      <name val="Calibri"/>
      <family val="2"/>
    </font>
    <font>
      <sz val="11"/>
      <color indexed="55"/>
      <name val="Calibri"/>
      <family val="2"/>
    </font>
    <font>
      <sz val="10"/>
      <name val="Tahoma"/>
      <family val="2"/>
    </font>
    <font>
      <b/>
      <sz val="10"/>
      <name val="Tahoma"/>
      <family val="2"/>
    </font>
    <font>
      <b/>
      <sz val="9"/>
      <name val="Tahoma"/>
      <family val="2"/>
    </font>
    <font>
      <sz val="9"/>
      <name val="Tahoma"/>
      <family val="2"/>
    </font>
    <font>
      <sz val="11"/>
      <color indexed="9"/>
      <name val="Calibri"/>
      <family val="2"/>
    </font>
    <font>
      <u val="single"/>
      <sz val="11"/>
      <color indexed="12"/>
      <name val="Calibri"/>
      <family val="2"/>
    </font>
    <font>
      <sz val="11"/>
      <color indexed="14"/>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3499799966812134"/>
      <name val="Calibri"/>
      <family val="2"/>
    </font>
    <font>
      <sz val="10"/>
      <color rgb="FFFF0000"/>
      <name val="Calibri"/>
      <family val="2"/>
    </font>
    <font>
      <b/>
      <sz val="10"/>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EAEAEA"/>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3499799966812134"/>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medium"/>
      <top>
        <color indexed="63"/>
      </top>
      <bottom style="thin"/>
    </border>
    <border>
      <left style="medium"/>
      <right style="thin"/>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style="medium"/>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style="thin"/>
      <bottom style="thin"/>
    </border>
    <border>
      <left style="medium"/>
      <right style="thin"/>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medium"/>
      <bottom style="medium"/>
    </border>
    <border>
      <left>
        <color indexed="63"/>
      </left>
      <right style="medium"/>
      <top style="medium"/>
      <bottom style="medium"/>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color indexed="63"/>
      </left>
      <right style="medium"/>
      <top style="medium"/>
      <bottom style="thin"/>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style="medium"/>
    </border>
    <border>
      <left style="thin"/>
      <right style="thin"/>
      <top style="hair"/>
      <bottom>
        <color indexed="63"/>
      </bottom>
    </border>
    <border>
      <left style="medium"/>
      <right style="medium"/>
      <top style="thin"/>
      <bottom style="medium"/>
    </border>
    <border>
      <left style="medium"/>
      <right>
        <color indexed="63"/>
      </right>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color indexed="55"/>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thin">
        <color indexed="55"/>
      </botto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color indexed="63"/>
      </left>
      <right style="thin"/>
      <top style="thin"/>
      <bottom style="medium"/>
    </border>
    <border>
      <left style="thin"/>
      <right style="medium"/>
      <top style="thin"/>
      <bottom style="medium"/>
    </border>
    <border>
      <left style="thin"/>
      <right>
        <color indexed="63"/>
      </right>
      <top style="thin"/>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thin"/>
      <right>
        <color indexed="63"/>
      </right>
      <top style="medium"/>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medium"/>
    </border>
    <border>
      <left style="medium"/>
      <right style="medium"/>
      <top style="thin"/>
      <bottom>
        <color indexed="63"/>
      </bottom>
    </border>
    <border>
      <left style="medium"/>
      <right style="medium"/>
      <top style="medium"/>
      <bottom style="medium"/>
    </border>
    <border>
      <left>
        <color indexed="63"/>
      </left>
      <right>
        <color indexed="63"/>
      </right>
      <top style="medium"/>
      <bottom style="thin"/>
    </border>
    <border>
      <left style="medium"/>
      <right style="thin"/>
      <top style="medium"/>
      <bottom>
        <color indexed="63"/>
      </bottom>
    </border>
    <border>
      <left>
        <color indexed="63"/>
      </left>
      <right>
        <color indexed="63"/>
      </right>
      <top style="medium"/>
      <bottom>
        <color indexed="63"/>
      </bottom>
    </border>
    <border>
      <left style="medium"/>
      <right style="medium"/>
      <top>
        <color indexed="63"/>
      </top>
      <bottom style="medium"/>
    </border>
    <border>
      <left style="thin"/>
      <right>
        <color indexed="63"/>
      </right>
      <top>
        <color indexed="63"/>
      </top>
      <bottom>
        <color indexed="63"/>
      </bottom>
    </border>
    <border>
      <left style="medium"/>
      <right>
        <color indexed="63"/>
      </right>
      <top style="medium"/>
      <bottom>
        <color indexed="63"/>
      </bottom>
    </border>
    <border>
      <left style="medium"/>
      <right style="medium"/>
      <top style="thin"/>
      <bottom style="hair"/>
    </border>
    <border>
      <left style="medium"/>
      <right style="medium"/>
      <top style="hair"/>
      <bottom style="hair"/>
    </border>
    <border>
      <left style="medium"/>
      <right style="thin"/>
      <top style="hair"/>
      <bottom>
        <color indexed="63"/>
      </bottom>
    </border>
    <border>
      <left style="thin"/>
      <right style="medium"/>
      <top style="hair"/>
      <bottom style="hair"/>
    </border>
    <border>
      <left style="medium"/>
      <right style="thin"/>
      <top>
        <color indexed="63"/>
      </top>
      <bottom>
        <color indexed="63"/>
      </bottom>
    </border>
    <border>
      <left style="medium"/>
      <right>
        <color indexed="63"/>
      </right>
      <top style="medium"/>
      <bottom style="thin"/>
    </border>
    <border>
      <left style="medium"/>
      <right style="medium"/>
      <top>
        <color indexed="63"/>
      </top>
      <bottom>
        <color indexed="63"/>
      </bottom>
    </border>
    <border>
      <left>
        <color indexed="63"/>
      </left>
      <right style="hair"/>
      <top>
        <color indexed="63"/>
      </top>
      <bottom style="medium"/>
    </border>
    <border>
      <left style="thin"/>
      <right style="hair"/>
      <top style="thin"/>
      <bottom style="thin"/>
    </border>
    <border>
      <left style="thin"/>
      <right style="hair"/>
      <top style="thin"/>
      <bottom style="medium"/>
    </border>
    <border>
      <left style="hair"/>
      <right style="hair"/>
      <top style="thin"/>
      <bottom style="medium"/>
    </border>
    <border>
      <left>
        <color indexed="63"/>
      </left>
      <right>
        <color indexed="63"/>
      </right>
      <top>
        <color indexed="63"/>
      </top>
      <bottom style="thin"/>
    </border>
    <border>
      <left>
        <color indexed="63"/>
      </left>
      <right style="hair"/>
      <top style="thin"/>
      <bottom style="thin"/>
    </border>
    <border>
      <left style="medium"/>
      <right>
        <color indexed="63"/>
      </right>
      <top style="thin"/>
      <bottom>
        <color indexed="63"/>
      </bottom>
    </border>
    <border>
      <left style="hair"/>
      <right>
        <color indexed="63"/>
      </right>
      <top style="thin"/>
      <bottom style="thin"/>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medium"/>
      <right>
        <color indexed="63"/>
      </right>
      <top style="medium"/>
      <bottom style="thin">
        <color indexed="55"/>
      </bottom>
    </border>
    <border>
      <left style="thin"/>
      <right>
        <color indexed="63"/>
      </right>
      <top style="medium"/>
      <bottom style="thin">
        <color indexed="55"/>
      </bottom>
    </border>
    <border>
      <left style="thin"/>
      <right style="medium"/>
      <top style="medium"/>
      <bottom style="thin">
        <color indexed="55"/>
      </bottom>
    </border>
    <border>
      <left style="medium"/>
      <right>
        <color indexed="63"/>
      </right>
      <top style="thin">
        <color indexed="22"/>
      </top>
      <bottom style="thin">
        <color indexed="22"/>
      </bottom>
    </border>
    <border>
      <left style="medium"/>
      <right>
        <color indexed="63"/>
      </right>
      <top style="thin">
        <color indexed="55"/>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color indexed="63"/>
      </right>
      <top style="thin">
        <color indexed="22"/>
      </top>
      <bottom style="thin">
        <color indexed="22"/>
      </bottom>
    </border>
    <border>
      <left>
        <color indexed="63"/>
      </left>
      <right style="medium"/>
      <top style="thin">
        <color indexed="22"/>
      </top>
      <bottom style="thin">
        <color indexed="22"/>
      </bottom>
    </border>
    <border>
      <left style="medium"/>
      <right>
        <color indexed="63"/>
      </right>
      <top style="thin">
        <color indexed="22"/>
      </top>
      <bottom style="medium"/>
    </border>
    <border>
      <left>
        <color indexed="63"/>
      </left>
      <right>
        <color indexed="63"/>
      </right>
      <top style="thin">
        <color indexed="22"/>
      </top>
      <bottom style="medium"/>
    </border>
    <border>
      <left>
        <color indexed="63"/>
      </left>
      <right style="medium"/>
      <top style="thin">
        <color indexed="22"/>
      </top>
      <bottom style="medium"/>
    </border>
    <border>
      <left style="medium"/>
      <right>
        <color indexed="63"/>
      </right>
      <top style="thin">
        <color indexed="55"/>
      </top>
      <bottom style="medium"/>
    </border>
    <border>
      <left style="thin"/>
      <right>
        <color indexed="63"/>
      </right>
      <top style="thin">
        <color indexed="55"/>
      </top>
      <bottom style="medium"/>
    </border>
    <border>
      <left style="thin"/>
      <right style="medium"/>
      <top style="thin">
        <color indexed="55"/>
      </top>
      <bottom style="medium"/>
    </border>
    <border>
      <left style="medium"/>
      <right>
        <color indexed="63"/>
      </right>
      <top>
        <color indexed="63"/>
      </top>
      <bottom style="thin">
        <color indexed="55"/>
      </bottom>
    </border>
    <border>
      <left style="hair"/>
      <right>
        <color indexed="63"/>
      </right>
      <top style="medium"/>
      <bottom style="thin"/>
    </border>
    <border>
      <left style="hair"/>
      <right>
        <color indexed="63"/>
      </right>
      <top style="thin"/>
      <bottom>
        <color indexed="63"/>
      </bottom>
    </border>
    <border>
      <left style="hair"/>
      <right>
        <color indexed="63"/>
      </right>
      <top style="medium"/>
      <bottom style="medium"/>
    </border>
    <border>
      <left>
        <color indexed="63"/>
      </left>
      <right style="thin"/>
      <top style="medium"/>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medium"/>
    </border>
    <border>
      <left style="hair"/>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thin"/>
      <bottom style="mediu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style="medium"/>
      <right>
        <color indexed="63"/>
      </right>
      <top>
        <color indexed="63"/>
      </top>
      <bottom style="thin">
        <color indexed="22"/>
      </bottom>
    </border>
    <border>
      <left>
        <color indexed="63"/>
      </left>
      <right>
        <color indexed="63"/>
      </right>
      <top>
        <color indexed="63"/>
      </top>
      <bottom style="thin">
        <color indexed="22"/>
      </bottom>
    </border>
    <border>
      <left>
        <color indexed="63"/>
      </left>
      <right style="medium"/>
      <top>
        <color indexed="63"/>
      </top>
      <bottom style="thin">
        <color indexed="22"/>
      </bottom>
    </border>
    <border>
      <left style="thin"/>
      <right>
        <color indexed="63"/>
      </right>
      <top style="medium"/>
      <bottom>
        <color indexed="63"/>
      </bottom>
    </border>
    <border>
      <left>
        <color indexed="63"/>
      </left>
      <right style="hair"/>
      <top style="medium"/>
      <bottom style="thin"/>
    </border>
    <border>
      <left style="hair"/>
      <right style="hair"/>
      <top style="medium"/>
      <bottom>
        <color indexed="63"/>
      </bottom>
    </border>
    <border>
      <left style="hair"/>
      <right style="hair"/>
      <top>
        <color indexed="63"/>
      </top>
      <bottom style="thin"/>
    </border>
    <border>
      <left style="hair"/>
      <right style="medium"/>
      <top style="medium"/>
      <bottom>
        <color indexed="63"/>
      </bottom>
    </border>
    <border>
      <left style="hair"/>
      <right style="medium"/>
      <top>
        <color indexed="63"/>
      </top>
      <bottom>
        <color indexed="63"/>
      </bottom>
    </border>
    <border>
      <left>
        <color indexed="63"/>
      </left>
      <right style="hair"/>
      <top style="medium"/>
      <bottom>
        <color indexed="63"/>
      </bottom>
    </border>
    <border>
      <left>
        <color indexed="63"/>
      </left>
      <right style="hair"/>
      <top>
        <color indexed="63"/>
      </top>
      <bottom style="thin"/>
    </border>
    <border>
      <left style="medium"/>
      <right style="medium"/>
      <top style="medium"/>
      <bottom>
        <color indexed="63"/>
      </bottom>
    </border>
    <border>
      <left style="medium"/>
      <right>
        <color indexed="63"/>
      </right>
      <top style="hair"/>
      <bottom>
        <color indexed="63"/>
      </bottom>
    </border>
    <border>
      <left style="medium"/>
      <right>
        <color indexed="63"/>
      </right>
      <top style="thin"/>
      <bottom style="hair"/>
    </border>
    <border>
      <left>
        <color indexed="63"/>
      </left>
      <right style="medium"/>
      <top style="thin"/>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5" applyNumberFormat="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1" fillId="32" borderId="7" applyNumberFormat="0" applyFont="0" applyAlignment="0" applyProtection="0"/>
    <xf numFmtId="0" fontId="77" fillId="27" borderId="8"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489">
    <xf numFmtId="0" fontId="0" fillId="0" borderId="0" xfId="0" applyFont="1" applyAlignment="1">
      <alignment/>
    </xf>
    <xf numFmtId="0" fontId="4" fillId="0" borderId="0" xfId="57" applyAlignment="1">
      <alignment vertical="center"/>
      <protection/>
    </xf>
    <xf numFmtId="0" fontId="5" fillId="0" borderId="0" xfId="57" applyFont="1" applyAlignment="1" applyProtection="1">
      <alignment vertical="center"/>
      <protection locked="0"/>
    </xf>
    <xf numFmtId="0" fontId="5" fillId="0" borderId="0" xfId="57" applyFont="1" applyAlignment="1">
      <alignment vertical="center"/>
      <protection/>
    </xf>
    <xf numFmtId="0" fontId="5" fillId="0" borderId="0" xfId="57" applyFont="1" applyAlignment="1">
      <alignment horizontal="center" vertical="center"/>
      <protection/>
    </xf>
    <xf numFmtId="49" fontId="5" fillId="0" borderId="0" xfId="57" applyNumberFormat="1" applyFont="1" applyAlignment="1" applyProtection="1">
      <alignment vertical="center"/>
      <protection locked="0"/>
    </xf>
    <xf numFmtId="49" fontId="5" fillId="0" borderId="0" xfId="57" applyNumberFormat="1" applyFont="1" applyAlignment="1">
      <alignment vertical="center"/>
      <protection/>
    </xf>
    <xf numFmtId="0" fontId="6" fillId="0" borderId="0" xfId="57" applyFont="1" applyAlignment="1" applyProtection="1">
      <alignment vertical="center"/>
      <protection locked="0"/>
    </xf>
    <xf numFmtId="49" fontId="6" fillId="0" borderId="0" xfId="57" applyNumberFormat="1" applyFont="1" applyAlignment="1" applyProtection="1">
      <alignment vertical="center"/>
      <protection locked="0"/>
    </xf>
    <xf numFmtId="0" fontId="6" fillId="0" borderId="0" xfId="57" applyFont="1" applyAlignment="1">
      <alignment vertical="center"/>
      <protection/>
    </xf>
    <xf numFmtId="0" fontId="6" fillId="0" borderId="0" xfId="57" applyFont="1" applyAlignment="1" applyProtection="1">
      <alignment vertical="center"/>
      <protection locked="0"/>
    </xf>
    <xf numFmtId="0" fontId="6" fillId="0" borderId="0" xfId="57" applyFont="1" applyAlignment="1">
      <alignment vertical="center"/>
      <protection/>
    </xf>
    <xf numFmtId="0" fontId="6" fillId="0" borderId="0" xfId="57" applyFont="1" applyAlignment="1">
      <alignment horizontal="center" vertical="center"/>
      <protection/>
    </xf>
    <xf numFmtId="49" fontId="6" fillId="0" borderId="0" xfId="57" applyNumberFormat="1" applyFont="1" applyAlignment="1" applyProtection="1">
      <alignment vertical="center"/>
      <protection locked="0"/>
    </xf>
    <xf numFmtId="49" fontId="6" fillId="0" borderId="0" xfId="57" applyNumberFormat="1" applyFont="1" applyAlignment="1">
      <alignment vertical="center"/>
      <protection/>
    </xf>
    <xf numFmtId="0" fontId="7" fillId="0" borderId="0" xfId="57" applyFont="1" applyAlignment="1" applyProtection="1">
      <alignment vertical="center"/>
      <protection locked="0"/>
    </xf>
    <xf numFmtId="0" fontId="6" fillId="0" borderId="0" xfId="57" applyFont="1" applyAlignment="1" applyProtection="1">
      <alignment horizontal="right" vertical="center"/>
      <protection locked="0"/>
    </xf>
    <xf numFmtId="0" fontId="9" fillId="0" borderId="0" xfId="57" applyFont="1" applyAlignment="1" applyProtection="1">
      <alignment vertical="center"/>
      <protection locked="0"/>
    </xf>
    <xf numFmtId="0" fontId="9" fillId="0" borderId="0" xfId="57" applyFont="1" applyAlignment="1">
      <alignment vertical="center"/>
      <protection/>
    </xf>
    <xf numFmtId="0" fontId="6" fillId="0" borderId="0" xfId="57" applyFont="1" applyAlignment="1">
      <alignment horizontal="center" vertical="center"/>
      <protection/>
    </xf>
    <xf numFmtId="0" fontId="6" fillId="0" borderId="0" xfId="58" applyFont="1" applyBorder="1" applyAlignment="1">
      <alignment vertical="center"/>
      <protection/>
    </xf>
    <xf numFmtId="49" fontId="6" fillId="0" borderId="0" xfId="58" applyNumberFormat="1" applyFont="1" applyBorder="1" applyAlignment="1">
      <alignment vertical="center"/>
      <protection/>
    </xf>
    <xf numFmtId="0" fontId="6" fillId="0" borderId="10" xfId="58" applyFont="1" applyBorder="1" applyAlignment="1">
      <alignment vertical="center" wrapText="1"/>
      <protection/>
    </xf>
    <xf numFmtId="49" fontId="6" fillId="0" borderId="11" xfId="58" applyNumberFormat="1" applyFont="1" applyBorder="1" applyAlignment="1">
      <alignment horizontal="center" vertical="center" wrapText="1"/>
      <protection/>
    </xf>
    <xf numFmtId="49" fontId="6" fillId="0" borderId="12" xfId="58" applyNumberFormat="1" applyFont="1" applyBorder="1" applyAlignment="1">
      <alignment horizontal="center" vertical="center" wrapText="1"/>
      <protection/>
    </xf>
    <xf numFmtId="49" fontId="6" fillId="0" borderId="13" xfId="58" applyNumberFormat="1" applyFont="1" applyBorder="1" applyAlignment="1">
      <alignment horizontal="center" vertical="center" wrapText="1"/>
      <protection/>
    </xf>
    <xf numFmtId="0" fontId="6" fillId="0" borderId="14" xfId="58" applyFont="1" applyBorder="1" applyAlignment="1">
      <alignment vertical="center" wrapText="1"/>
      <protection/>
    </xf>
    <xf numFmtId="49" fontId="6" fillId="0" borderId="15" xfId="58" applyNumberFormat="1" applyFont="1" applyBorder="1" applyAlignment="1">
      <alignment horizontal="center" vertical="center" wrapText="1"/>
      <protection/>
    </xf>
    <xf numFmtId="0" fontId="6" fillId="0" borderId="0" xfId="58" applyFont="1" applyBorder="1" applyAlignment="1">
      <alignment vertical="center" wrapText="1"/>
      <protection/>
    </xf>
    <xf numFmtId="49" fontId="6" fillId="0" borderId="0" xfId="58" applyNumberFormat="1" applyFont="1" applyBorder="1" applyAlignment="1">
      <alignment vertical="center" wrapText="1"/>
      <protection/>
    </xf>
    <xf numFmtId="0" fontId="8" fillId="0" borderId="16" xfId="58" applyFont="1" applyFill="1" applyBorder="1" applyAlignment="1">
      <alignment horizontal="left" vertical="center"/>
      <protection/>
    </xf>
    <xf numFmtId="49" fontId="8" fillId="0" borderId="17" xfId="58" applyNumberFormat="1" applyFont="1" applyFill="1" applyBorder="1" applyAlignment="1">
      <alignment horizontal="center" vertical="center" wrapText="1"/>
      <protection/>
    </xf>
    <xf numFmtId="49" fontId="8" fillId="0" borderId="18" xfId="58" applyNumberFormat="1" applyFont="1" applyFill="1" applyBorder="1" applyAlignment="1">
      <alignment horizontal="center" vertical="center" wrapText="1"/>
      <protection/>
    </xf>
    <xf numFmtId="0" fontId="6" fillId="0" borderId="0" xfId="57" applyFont="1">
      <alignment/>
      <protection/>
    </xf>
    <xf numFmtId="0" fontId="8" fillId="0" borderId="0" xfId="57" applyFont="1">
      <alignment/>
      <protection/>
    </xf>
    <xf numFmtId="0" fontId="6" fillId="0" borderId="0" xfId="57" applyFont="1" applyProtection="1">
      <alignment/>
      <protection locked="0"/>
    </xf>
    <xf numFmtId="3" fontId="6" fillId="0" borderId="19" xfId="57" applyNumberFormat="1" applyFont="1" applyFill="1" applyBorder="1" applyAlignment="1" applyProtection="1">
      <alignment vertical="center" wrapText="1"/>
      <protection locked="0"/>
    </xf>
    <xf numFmtId="0" fontId="6" fillId="0" borderId="0" xfId="57" applyFont="1" applyFill="1" applyAlignment="1" applyProtection="1">
      <alignment vertical="center"/>
      <protection locked="0"/>
    </xf>
    <xf numFmtId="3" fontId="6" fillId="0" borderId="19" xfId="57" applyNumberFormat="1" applyFont="1" applyFill="1" applyBorder="1" applyAlignment="1" applyProtection="1">
      <alignment vertical="center"/>
      <protection locked="0"/>
    </xf>
    <xf numFmtId="4" fontId="6" fillId="0" borderId="0" xfId="57" applyNumberFormat="1" applyFont="1" applyAlignment="1" applyProtection="1">
      <alignment vertical="center"/>
      <protection locked="0"/>
    </xf>
    <xf numFmtId="4" fontId="6" fillId="0" borderId="0" xfId="57" applyNumberFormat="1" applyFont="1" applyAlignment="1">
      <alignment vertical="center"/>
      <protection/>
    </xf>
    <xf numFmtId="4" fontId="6" fillId="0" borderId="0" xfId="57" applyNumberFormat="1" applyFont="1" applyProtection="1">
      <alignment/>
      <protection locked="0"/>
    </xf>
    <xf numFmtId="4" fontId="6" fillId="0" borderId="0" xfId="57" applyNumberFormat="1" applyFont="1">
      <alignment/>
      <protection/>
    </xf>
    <xf numFmtId="0" fontId="6" fillId="0" borderId="0" xfId="57" applyFont="1" applyFill="1" applyBorder="1" applyProtection="1">
      <alignment/>
      <protection locked="0"/>
    </xf>
    <xf numFmtId="4" fontId="6" fillId="0" borderId="0" xfId="57" applyNumberFormat="1" applyFont="1" applyFill="1" applyBorder="1" applyProtection="1">
      <alignment/>
      <protection locked="0"/>
    </xf>
    <xf numFmtId="0" fontId="6" fillId="0" borderId="0" xfId="57" applyFont="1" applyProtection="1">
      <alignment/>
      <protection/>
    </xf>
    <xf numFmtId="4" fontId="6" fillId="0" borderId="0" xfId="57" applyNumberFormat="1" applyFont="1" applyProtection="1">
      <alignment/>
      <protection/>
    </xf>
    <xf numFmtId="0" fontId="12" fillId="0" borderId="0" xfId="57" applyFont="1" applyBorder="1" applyAlignment="1" applyProtection="1">
      <alignment vertical="top" wrapText="1"/>
      <protection/>
    </xf>
    <xf numFmtId="0" fontId="12" fillId="0" borderId="0" xfId="57" applyFont="1" applyBorder="1" applyAlignment="1" applyProtection="1">
      <alignment horizontal="right" vertical="top" wrapText="1"/>
      <protection/>
    </xf>
    <xf numFmtId="0" fontId="6" fillId="0" borderId="0" xfId="57" applyFont="1" applyFill="1" applyBorder="1" applyProtection="1">
      <alignment/>
      <protection/>
    </xf>
    <xf numFmtId="0" fontId="27" fillId="0" borderId="0" xfId="57" applyFont="1" applyFill="1" applyBorder="1" applyAlignment="1" applyProtection="1">
      <alignment vertical="top" wrapText="1"/>
      <protection/>
    </xf>
    <xf numFmtId="0" fontId="27" fillId="0" borderId="0" xfId="57" applyFont="1" applyFill="1" applyBorder="1" applyAlignment="1" applyProtection="1">
      <alignment horizontal="center" vertical="top" wrapText="1"/>
      <protection/>
    </xf>
    <xf numFmtId="0" fontId="27" fillId="0" borderId="0" xfId="57" applyFont="1" applyFill="1" applyBorder="1" applyAlignment="1" applyProtection="1">
      <alignment horizontal="justify" vertical="top" wrapText="1"/>
      <protection/>
    </xf>
    <xf numFmtId="4" fontId="6" fillId="0" borderId="0" xfId="57" applyNumberFormat="1" applyFont="1" applyFill="1" applyBorder="1" applyProtection="1">
      <alignment/>
      <protection/>
    </xf>
    <xf numFmtId="4" fontId="12" fillId="0" borderId="0" xfId="57" applyNumberFormat="1" applyFont="1" applyBorder="1" applyAlignment="1">
      <alignment horizontal="right" vertical="top" wrapText="1"/>
      <protection/>
    </xf>
    <xf numFmtId="0" fontId="20" fillId="0" borderId="0" xfId="58" applyFont="1" applyBorder="1" applyAlignment="1">
      <alignment vertical="center"/>
      <protection/>
    </xf>
    <xf numFmtId="49" fontId="8" fillId="0" borderId="0" xfId="58" applyNumberFormat="1" applyFont="1" applyBorder="1" applyAlignment="1">
      <alignment horizontal="center" vertical="center" wrapText="1"/>
      <protection/>
    </xf>
    <xf numFmtId="0" fontId="8" fillId="0" borderId="0" xfId="58" applyFont="1" applyBorder="1" applyAlignment="1">
      <alignment vertical="center"/>
      <protection/>
    </xf>
    <xf numFmtId="0" fontId="6" fillId="0" borderId="0" xfId="58" applyFont="1" applyBorder="1" applyAlignment="1">
      <alignment horizontal="center" vertical="center"/>
      <protection/>
    </xf>
    <xf numFmtId="49" fontId="20" fillId="0" borderId="0" xfId="58" applyNumberFormat="1" applyFont="1" applyBorder="1" applyAlignment="1">
      <alignment horizontal="left" vertical="center"/>
      <protection/>
    </xf>
    <xf numFmtId="49" fontId="6" fillId="0" borderId="20" xfId="58" applyNumberFormat="1" applyFont="1" applyBorder="1" applyAlignment="1">
      <alignment horizontal="center" vertical="center"/>
      <protection/>
    </xf>
    <xf numFmtId="49" fontId="6" fillId="0" borderId="0" xfId="58" applyNumberFormat="1" applyFont="1" applyBorder="1" applyAlignment="1">
      <alignment horizontal="center" vertical="center"/>
      <protection/>
    </xf>
    <xf numFmtId="49" fontId="6" fillId="0" borderId="19" xfId="58" applyNumberFormat="1" applyFont="1" applyBorder="1" applyAlignment="1">
      <alignment horizontal="center" vertical="center"/>
      <protection/>
    </xf>
    <xf numFmtId="0" fontId="6" fillId="0" borderId="21" xfId="58" applyFont="1" applyBorder="1" applyAlignment="1">
      <alignment horizontal="center" vertical="center"/>
      <protection/>
    </xf>
    <xf numFmtId="0" fontId="6" fillId="0" borderId="22" xfId="58" applyFont="1" applyBorder="1" applyAlignment="1">
      <alignment horizontal="center" vertical="center"/>
      <protection/>
    </xf>
    <xf numFmtId="0" fontId="6" fillId="0" borderId="22" xfId="58" applyFont="1" applyBorder="1" applyAlignment="1">
      <alignment horizontal="center" vertical="center" wrapText="1"/>
      <protection/>
    </xf>
    <xf numFmtId="0" fontId="8" fillId="0" borderId="10" xfId="58" applyFont="1" applyBorder="1" applyAlignment="1">
      <alignment vertical="center" wrapText="1"/>
      <protection/>
    </xf>
    <xf numFmtId="0" fontId="8" fillId="0" borderId="0" xfId="58" applyFont="1" applyBorder="1" applyAlignment="1">
      <alignment vertical="center" wrapText="1"/>
      <protection/>
    </xf>
    <xf numFmtId="0" fontId="6" fillId="0" borderId="0" xfId="57" applyFont="1" applyFill="1" applyBorder="1" applyAlignment="1">
      <alignment vertical="center"/>
      <protection/>
    </xf>
    <xf numFmtId="0" fontId="0" fillId="0" borderId="0" xfId="0" applyAlignment="1">
      <alignment vertical="center"/>
    </xf>
    <xf numFmtId="0" fontId="22" fillId="0" borderId="0" xfId="57" applyFont="1" applyAlignment="1" applyProtection="1">
      <alignment vertical="center"/>
      <protection locked="0"/>
    </xf>
    <xf numFmtId="0" fontId="0" fillId="0" borderId="0" xfId="0" applyAlignment="1">
      <alignment horizontal="center" vertical="center"/>
    </xf>
    <xf numFmtId="4" fontId="6" fillId="0" borderId="0" xfId="57" applyNumberFormat="1" applyFont="1" applyAlignment="1" applyProtection="1">
      <alignment horizontal="center" vertical="center"/>
      <protection locked="0"/>
    </xf>
    <xf numFmtId="4" fontId="6" fillId="0" borderId="0" xfId="57" applyNumberFormat="1" applyFont="1" applyFill="1" applyBorder="1" applyAlignment="1">
      <alignment vertical="center"/>
      <protection/>
    </xf>
    <xf numFmtId="0" fontId="8" fillId="0" borderId="23" xfId="58" applyFont="1" applyBorder="1" applyAlignment="1">
      <alignment vertical="center" wrapText="1"/>
      <protection/>
    </xf>
    <xf numFmtId="0" fontId="6" fillId="0" borderId="0" xfId="58" applyFont="1" applyBorder="1" applyAlignment="1">
      <alignment vertical="center"/>
      <protection/>
    </xf>
    <xf numFmtId="3" fontId="6" fillId="0" borderId="20" xfId="57" applyNumberFormat="1" applyFont="1" applyBorder="1" applyAlignment="1" applyProtection="1">
      <alignment vertical="center"/>
      <protection locked="0"/>
    </xf>
    <xf numFmtId="3" fontId="6" fillId="0" borderId="24" xfId="57" applyNumberFormat="1" applyFont="1" applyBorder="1" applyAlignment="1" applyProtection="1">
      <alignment vertical="center"/>
      <protection locked="0"/>
    </xf>
    <xf numFmtId="3" fontId="6" fillId="0" borderId="19" xfId="57" applyNumberFormat="1" applyFont="1" applyBorder="1" applyAlignment="1" applyProtection="1">
      <alignment vertical="center"/>
      <protection locked="0"/>
    </xf>
    <xf numFmtId="3" fontId="6" fillId="0" borderId="25" xfId="57" applyNumberFormat="1" applyFont="1" applyBorder="1" applyAlignment="1" applyProtection="1">
      <alignment vertical="center"/>
      <protection locked="0"/>
    </xf>
    <xf numFmtId="3" fontId="6" fillId="0" borderId="19" xfId="57" applyNumberFormat="1" applyFont="1" applyBorder="1" applyAlignment="1" applyProtection="1">
      <alignment vertical="center" wrapText="1"/>
      <protection locked="0"/>
    </xf>
    <xf numFmtId="3" fontId="6" fillId="0" borderId="26" xfId="57" applyNumberFormat="1" applyFont="1" applyBorder="1" applyAlignment="1" applyProtection="1">
      <alignment vertical="center"/>
      <protection locked="0"/>
    </xf>
    <xf numFmtId="3" fontId="6" fillId="0" borderId="27" xfId="57" applyNumberFormat="1" applyFont="1" applyBorder="1" applyAlignment="1" applyProtection="1">
      <alignment vertical="center"/>
      <protection locked="0"/>
    </xf>
    <xf numFmtId="3" fontId="6" fillId="0" borderId="0" xfId="58" applyNumberFormat="1" applyFont="1" applyBorder="1" applyAlignment="1">
      <alignment vertical="center"/>
      <protection/>
    </xf>
    <xf numFmtId="3" fontId="8" fillId="0" borderId="18" xfId="58" applyNumberFormat="1" applyFont="1" applyFill="1" applyBorder="1" applyAlignment="1">
      <alignment horizontal="center" vertical="center" wrapText="1"/>
      <protection/>
    </xf>
    <xf numFmtId="3" fontId="8" fillId="0" borderId="28" xfId="58" applyNumberFormat="1" applyFont="1" applyFill="1" applyBorder="1" applyAlignment="1">
      <alignment horizontal="center" vertical="center" wrapText="1"/>
      <protection/>
    </xf>
    <xf numFmtId="3" fontId="8" fillId="0" borderId="13" xfId="58" applyNumberFormat="1" applyFont="1" applyFill="1" applyBorder="1" applyAlignment="1">
      <alignment horizontal="center" vertical="center" wrapText="1"/>
      <protection/>
    </xf>
    <xf numFmtId="3" fontId="8" fillId="0" borderId="29" xfId="58" applyNumberFormat="1" applyFont="1" applyFill="1" applyBorder="1" applyAlignment="1">
      <alignment horizontal="center" vertical="center" wrapText="1"/>
      <protection/>
    </xf>
    <xf numFmtId="3" fontId="8" fillId="0" borderId="18" xfId="57" applyNumberFormat="1" applyFont="1" applyFill="1" applyBorder="1" applyAlignment="1" applyProtection="1">
      <alignment vertical="center"/>
      <protection hidden="1"/>
    </xf>
    <xf numFmtId="3" fontId="6" fillId="0" borderId="0" xfId="57" applyNumberFormat="1" applyFont="1" applyFill="1" applyBorder="1" applyAlignment="1" applyProtection="1">
      <alignment vertical="center"/>
      <protection hidden="1"/>
    </xf>
    <xf numFmtId="3" fontId="6" fillId="0" borderId="0" xfId="57" applyNumberFormat="1" applyFont="1" applyBorder="1" applyAlignment="1" applyProtection="1">
      <alignment vertical="center"/>
      <protection hidden="1"/>
    </xf>
    <xf numFmtId="0" fontId="6" fillId="0" borderId="30" xfId="57" applyFont="1" applyBorder="1" applyAlignment="1" applyProtection="1">
      <alignment horizontal="center" vertical="center" wrapText="1"/>
      <protection locked="0"/>
    </xf>
    <xf numFmtId="0" fontId="6" fillId="0" borderId="31" xfId="57" applyFont="1" applyBorder="1" applyAlignment="1" applyProtection="1">
      <alignment horizontal="center" vertical="center" wrapText="1"/>
      <protection locked="0"/>
    </xf>
    <xf numFmtId="0" fontId="6" fillId="0" borderId="32" xfId="57" applyFont="1" applyFill="1" applyBorder="1" applyAlignment="1">
      <alignment horizontal="center" vertical="center"/>
      <protection/>
    </xf>
    <xf numFmtId="0" fontId="6" fillId="0" borderId="33" xfId="57" applyFont="1" applyFill="1" applyBorder="1" applyAlignment="1">
      <alignment horizontal="center" vertical="center"/>
      <protection/>
    </xf>
    <xf numFmtId="0" fontId="6" fillId="0" borderId="34" xfId="57" applyFont="1" applyFill="1" applyBorder="1" applyAlignment="1">
      <alignment horizontal="center" vertical="center" wrapText="1"/>
      <protection/>
    </xf>
    <xf numFmtId="0" fontId="6" fillId="33" borderId="35" xfId="57" applyFont="1" applyFill="1" applyBorder="1" applyAlignment="1">
      <alignment vertical="center"/>
      <protection/>
    </xf>
    <xf numFmtId="0" fontId="6" fillId="0" borderId="36" xfId="57" applyFont="1" applyBorder="1" applyAlignment="1">
      <alignment vertical="center"/>
      <protection/>
    </xf>
    <xf numFmtId="0" fontId="6" fillId="34" borderId="36" xfId="57" applyFont="1" applyFill="1" applyBorder="1" applyAlignment="1">
      <alignment vertical="center"/>
      <protection/>
    </xf>
    <xf numFmtId="0" fontId="6" fillId="0" borderId="37" xfId="57" applyFont="1" applyBorder="1" applyAlignment="1">
      <alignment vertical="center"/>
      <protection/>
    </xf>
    <xf numFmtId="0" fontId="6" fillId="34" borderId="37" xfId="57" applyFont="1" applyFill="1" applyBorder="1" applyAlignment="1">
      <alignment vertical="center"/>
      <protection/>
    </xf>
    <xf numFmtId="0" fontId="6" fillId="0" borderId="38" xfId="57" applyFont="1" applyBorder="1" applyAlignment="1">
      <alignment vertical="center"/>
      <protection/>
    </xf>
    <xf numFmtId="0" fontId="6" fillId="34" borderId="38" xfId="57" applyFont="1" applyFill="1" applyBorder="1" applyAlignment="1">
      <alignment vertical="center"/>
      <protection/>
    </xf>
    <xf numFmtId="4" fontId="9" fillId="0" borderId="0" xfId="57" applyNumberFormat="1" applyFont="1" applyAlignment="1">
      <alignment vertical="center"/>
      <protection/>
    </xf>
    <xf numFmtId="3" fontId="6" fillId="0" borderId="21" xfId="57" applyNumberFormat="1" applyFont="1" applyBorder="1" applyAlignment="1" applyProtection="1">
      <alignment horizontal="right" vertical="center" wrapText="1" indent="1"/>
      <protection locked="0"/>
    </xf>
    <xf numFmtId="3" fontId="6" fillId="0" borderId="39" xfId="57" applyNumberFormat="1" applyFont="1" applyBorder="1" applyAlignment="1" applyProtection="1">
      <alignment horizontal="right" vertical="center" wrapText="1" indent="1"/>
      <protection locked="0"/>
    </xf>
    <xf numFmtId="3" fontId="6" fillId="0" borderId="21" xfId="57" applyNumberFormat="1" applyFont="1" applyBorder="1" applyAlignment="1" applyProtection="1">
      <alignment horizontal="right" vertical="center" wrapText="1" indent="1"/>
      <protection locked="0"/>
    </xf>
    <xf numFmtId="3" fontId="6" fillId="0" borderId="20" xfId="57" applyNumberFormat="1" applyFont="1" applyBorder="1" applyAlignment="1" applyProtection="1">
      <alignment horizontal="right" vertical="center" wrapText="1" indent="1"/>
      <protection locked="0"/>
    </xf>
    <xf numFmtId="3" fontId="6" fillId="0" borderId="40" xfId="57" applyNumberFormat="1" applyFont="1" applyBorder="1" applyAlignment="1" applyProtection="1">
      <alignment horizontal="right" vertical="center" wrapText="1" indent="1"/>
      <protection locked="0"/>
    </xf>
    <xf numFmtId="3" fontId="6" fillId="0" borderId="24" xfId="57" applyNumberFormat="1" applyFont="1" applyBorder="1" applyAlignment="1" applyProtection="1">
      <alignment horizontal="right" vertical="center" wrapText="1" indent="1"/>
      <protection locked="0"/>
    </xf>
    <xf numFmtId="3" fontId="6" fillId="0" borderId="22" xfId="57" applyNumberFormat="1" applyFont="1" applyBorder="1" applyAlignment="1" applyProtection="1">
      <alignment horizontal="right" vertical="center" wrapText="1" indent="1"/>
      <protection locked="0"/>
    </xf>
    <xf numFmtId="3" fontId="6" fillId="0" borderId="41" xfId="57" applyNumberFormat="1" applyFont="1" applyBorder="1" applyAlignment="1" applyProtection="1">
      <alignment horizontal="right" vertical="center" wrapText="1" indent="1"/>
      <protection locked="0"/>
    </xf>
    <xf numFmtId="3" fontId="6" fillId="0" borderId="22" xfId="57" applyNumberFormat="1" applyFont="1" applyBorder="1" applyAlignment="1" applyProtection="1">
      <alignment horizontal="right" vertical="center" wrapText="1" indent="1"/>
      <protection locked="0"/>
    </xf>
    <xf numFmtId="3" fontId="6" fillId="0" borderId="19" xfId="57" applyNumberFormat="1" applyFont="1" applyBorder="1" applyAlignment="1" applyProtection="1">
      <alignment horizontal="right" vertical="center" wrapText="1" indent="1"/>
      <protection locked="0"/>
    </xf>
    <xf numFmtId="3" fontId="6" fillId="0" borderId="42" xfId="57" applyNumberFormat="1" applyFont="1" applyBorder="1" applyAlignment="1" applyProtection="1">
      <alignment horizontal="right" vertical="center" wrapText="1" indent="1"/>
      <protection locked="0"/>
    </xf>
    <xf numFmtId="3" fontId="6" fillId="0" borderId="43" xfId="57" applyNumberFormat="1" applyFont="1" applyBorder="1" applyAlignment="1" applyProtection="1">
      <alignment horizontal="right" vertical="center" wrapText="1" indent="1"/>
      <protection locked="0"/>
    </xf>
    <xf numFmtId="3" fontId="6" fillId="0" borderId="44" xfId="57" applyNumberFormat="1" applyFont="1" applyBorder="1" applyAlignment="1" applyProtection="1">
      <alignment horizontal="right" vertical="center" wrapText="1" indent="1"/>
      <protection locked="0"/>
    </xf>
    <xf numFmtId="3" fontId="6" fillId="0" borderId="43" xfId="57" applyNumberFormat="1" applyFont="1" applyBorder="1" applyAlignment="1" applyProtection="1">
      <alignment horizontal="right" vertical="center" wrapText="1" indent="1"/>
      <protection locked="0"/>
    </xf>
    <xf numFmtId="3" fontId="6" fillId="0" borderId="26" xfId="57" applyNumberFormat="1" applyFont="1" applyBorder="1" applyAlignment="1" applyProtection="1">
      <alignment horizontal="right" vertical="center" wrapText="1" indent="1"/>
      <protection locked="0"/>
    </xf>
    <xf numFmtId="3" fontId="6" fillId="0" borderId="45" xfId="57" applyNumberFormat="1" applyFont="1" applyBorder="1" applyAlignment="1" applyProtection="1">
      <alignment horizontal="right" vertical="center" wrapText="1" indent="1"/>
      <protection locked="0"/>
    </xf>
    <xf numFmtId="3" fontId="8" fillId="0" borderId="17" xfId="57" applyNumberFormat="1" applyFont="1" applyBorder="1" applyAlignment="1" applyProtection="1">
      <alignment horizontal="right" vertical="center" wrapText="1" indent="1"/>
      <protection hidden="1"/>
    </xf>
    <xf numFmtId="3" fontId="8" fillId="0" borderId="46" xfId="57" applyNumberFormat="1" applyFont="1" applyBorder="1" applyAlignment="1" applyProtection="1">
      <alignment horizontal="right" vertical="center" wrapText="1" indent="1"/>
      <protection hidden="1"/>
    </xf>
    <xf numFmtId="3" fontId="8" fillId="0" borderId="17" xfId="57" applyNumberFormat="1" applyFont="1" applyBorder="1" applyAlignment="1" applyProtection="1">
      <alignment horizontal="right" vertical="center" wrapText="1" indent="1"/>
      <protection hidden="1"/>
    </xf>
    <xf numFmtId="3" fontId="8" fillId="0" borderId="18" xfId="57" applyNumberFormat="1" applyFont="1" applyBorder="1" applyAlignment="1" applyProtection="1">
      <alignment horizontal="right" vertical="center" wrapText="1" indent="1"/>
      <protection hidden="1"/>
    </xf>
    <xf numFmtId="3" fontId="8" fillId="0" borderId="47" xfId="57" applyNumberFormat="1" applyFont="1" applyBorder="1" applyAlignment="1" applyProtection="1">
      <alignment horizontal="right" vertical="center" wrapText="1" indent="1"/>
      <protection hidden="1"/>
    </xf>
    <xf numFmtId="3" fontId="8" fillId="33" borderId="35" xfId="57" applyNumberFormat="1" applyFont="1" applyFill="1" applyBorder="1" applyAlignment="1">
      <alignment vertical="center"/>
      <protection/>
    </xf>
    <xf numFmtId="3" fontId="8" fillId="33" borderId="19" xfId="57" applyNumberFormat="1" applyFont="1" applyFill="1" applyBorder="1" applyAlignment="1">
      <alignment vertical="center"/>
      <protection/>
    </xf>
    <xf numFmtId="3" fontId="6" fillId="33" borderId="41" xfId="57" applyNumberFormat="1" applyFont="1" applyFill="1" applyBorder="1" applyAlignment="1">
      <alignment vertical="center"/>
      <protection/>
    </xf>
    <xf numFmtId="3" fontId="6" fillId="33" borderId="48" xfId="57" applyNumberFormat="1" applyFont="1" applyFill="1" applyBorder="1" applyAlignment="1">
      <alignment vertical="center"/>
      <protection/>
    </xf>
    <xf numFmtId="3" fontId="6" fillId="33" borderId="49" xfId="57" applyNumberFormat="1" applyFont="1" applyFill="1" applyBorder="1" applyAlignment="1">
      <alignment vertical="center"/>
      <protection/>
    </xf>
    <xf numFmtId="3" fontId="6" fillId="33" borderId="50" xfId="57" applyNumberFormat="1" applyFont="1" applyFill="1" applyBorder="1" applyAlignment="1">
      <alignment vertical="center"/>
      <protection/>
    </xf>
    <xf numFmtId="3" fontId="6" fillId="0" borderId="29" xfId="57" applyNumberFormat="1" applyFont="1" applyBorder="1" applyAlignment="1" applyProtection="1">
      <alignment vertical="center"/>
      <protection locked="0"/>
    </xf>
    <xf numFmtId="3" fontId="6" fillId="0" borderId="28" xfId="57" applyNumberFormat="1" applyFont="1" applyBorder="1" applyAlignment="1" applyProtection="1">
      <alignment vertical="center"/>
      <protection hidden="1"/>
    </xf>
    <xf numFmtId="3" fontId="6" fillId="0" borderId="51" xfId="57" applyNumberFormat="1" applyFont="1" applyBorder="1" applyAlignment="1" applyProtection="1">
      <alignment vertical="center"/>
      <protection locked="0"/>
    </xf>
    <xf numFmtId="3" fontId="6" fillId="0" borderId="41" xfId="57" applyNumberFormat="1" applyFont="1" applyBorder="1" applyAlignment="1" applyProtection="1">
      <alignment horizontal="right" vertical="center"/>
      <protection locked="0"/>
    </xf>
    <xf numFmtId="3" fontId="6" fillId="0" borderId="41" xfId="57" applyNumberFormat="1" applyFont="1" applyBorder="1" applyAlignment="1" applyProtection="1">
      <alignment horizontal="right"/>
      <protection locked="0"/>
    </xf>
    <xf numFmtId="3" fontId="6" fillId="0" borderId="44" xfId="57" applyNumberFormat="1" applyFont="1" applyBorder="1" applyAlignment="1" applyProtection="1">
      <alignment horizontal="right" vertical="center"/>
      <protection locked="0"/>
    </xf>
    <xf numFmtId="3" fontId="6" fillId="0" borderId="47" xfId="57" applyNumberFormat="1" applyFont="1" applyBorder="1" applyAlignment="1" applyProtection="1">
      <alignment horizontal="right" vertical="center"/>
      <protection hidden="1"/>
    </xf>
    <xf numFmtId="3" fontId="6" fillId="0" borderId="39" xfId="57" applyNumberFormat="1" applyFont="1" applyBorder="1" applyAlignment="1" applyProtection="1">
      <alignment horizontal="right" vertical="top" wrapText="1"/>
      <protection locked="0"/>
    </xf>
    <xf numFmtId="3" fontId="6" fillId="0" borderId="41" xfId="57" applyNumberFormat="1" applyFont="1" applyBorder="1" applyAlignment="1" applyProtection="1">
      <alignment horizontal="right" vertical="top" wrapText="1"/>
      <protection locked="0"/>
    </xf>
    <xf numFmtId="3" fontId="8" fillId="0" borderId="41" xfId="57" applyNumberFormat="1" applyFont="1" applyBorder="1" applyAlignment="1" applyProtection="1">
      <alignment horizontal="right" vertical="top" wrapText="1"/>
      <protection locked="0"/>
    </xf>
    <xf numFmtId="3" fontId="6" fillId="0" borderId="47" xfId="57" applyNumberFormat="1" applyFont="1" applyBorder="1" applyAlignment="1" applyProtection="1">
      <alignment vertical="center"/>
      <protection hidden="1"/>
    </xf>
    <xf numFmtId="0" fontId="12" fillId="0" borderId="0" xfId="57" applyFont="1" applyAlignment="1">
      <alignment horizontal="right" vertical="center" wrapText="1"/>
      <protection/>
    </xf>
    <xf numFmtId="0" fontId="12" fillId="0" borderId="0" xfId="57" applyFont="1" applyBorder="1" applyAlignment="1">
      <alignment horizontal="right" vertical="center" wrapText="1"/>
      <protection/>
    </xf>
    <xf numFmtId="0" fontId="12" fillId="0" borderId="0" xfId="57" applyFont="1" applyBorder="1" applyAlignment="1">
      <alignment vertical="center" wrapText="1"/>
      <protection/>
    </xf>
    <xf numFmtId="4" fontId="6" fillId="0" borderId="0" xfId="57" applyNumberFormat="1" applyFont="1" applyBorder="1" applyAlignment="1" applyProtection="1">
      <alignment vertical="center"/>
      <protection hidden="1"/>
    </xf>
    <xf numFmtId="0" fontId="12" fillId="0" borderId="0" xfId="57" applyFont="1" applyAlignment="1">
      <alignment vertical="center" wrapText="1"/>
      <protection/>
    </xf>
    <xf numFmtId="0" fontId="27" fillId="0" borderId="0" xfId="57" applyFont="1" applyFill="1" applyBorder="1" applyAlignment="1">
      <alignment vertical="center" wrapText="1"/>
      <protection/>
    </xf>
    <xf numFmtId="0" fontId="27" fillId="0" borderId="0" xfId="57" applyFont="1" applyFill="1" applyBorder="1" applyAlignment="1">
      <alignment horizontal="center" vertical="center" wrapText="1"/>
      <protection/>
    </xf>
    <xf numFmtId="0" fontId="27" fillId="0" borderId="0" xfId="57" applyFont="1" applyFill="1" applyBorder="1" applyAlignment="1">
      <alignment horizontal="justify" vertical="center" wrapText="1"/>
      <protection/>
    </xf>
    <xf numFmtId="4" fontId="27" fillId="0" borderId="0" xfId="57" applyNumberFormat="1" applyFont="1" applyFill="1" applyBorder="1" applyAlignment="1">
      <alignment horizontal="justify" vertical="center" wrapText="1"/>
      <protection/>
    </xf>
    <xf numFmtId="3" fontId="12" fillId="0" borderId="24" xfId="57" applyNumberFormat="1" applyFont="1" applyBorder="1" applyAlignment="1" applyProtection="1">
      <alignment horizontal="right" vertical="center" wrapText="1"/>
      <protection locked="0"/>
    </xf>
    <xf numFmtId="3" fontId="12" fillId="0" borderId="52" xfId="57" applyNumberFormat="1" applyFont="1" applyBorder="1" applyAlignment="1" applyProtection="1">
      <alignment horizontal="right" vertical="center" wrapText="1"/>
      <protection locked="0"/>
    </xf>
    <xf numFmtId="3" fontId="12" fillId="0" borderId="28" xfId="57" applyNumberFormat="1" applyFont="1" applyBorder="1" applyAlignment="1" applyProtection="1">
      <alignment horizontal="right" vertical="center" wrapText="1"/>
      <protection hidden="1"/>
    </xf>
    <xf numFmtId="3" fontId="12" fillId="0" borderId="29" xfId="57" applyNumberFormat="1" applyFont="1" applyBorder="1" applyAlignment="1" applyProtection="1">
      <alignment horizontal="right" vertical="center" wrapText="1"/>
      <protection locked="0"/>
    </xf>
    <xf numFmtId="3" fontId="6" fillId="0" borderId="28" xfId="57" applyNumberFormat="1" applyFont="1" applyBorder="1" applyAlignment="1" applyProtection="1">
      <alignment vertical="center"/>
      <protection/>
    </xf>
    <xf numFmtId="3" fontId="6" fillId="0" borderId="24" xfId="57" applyNumberFormat="1" applyFont="1" applyBorder="1" applyAlignment="1" applyProtection="1">
      <alignment vertical="center"/>
      <protection/>
    </xf>
    <xf numFmtId="3" fontId="6" fillId="0" borderId="25" xfId="57" applyNumberFormat="1" applyFont="1" applyBorder="1" applyAlignment="1" applyProtection="1">
      <alignment vertical="center"/>
      <protection/>
    </xf>
    <xf numFmtId="3" fontId="6" fillId="0" borderId="19" xfId="57" applyNumberFormat="1" applyFont="1" applyBorder="1" applyAlignment="1" applyProtection="1">
      <alignment horizontal="right" vertical="center" wrapText="1"/>
      <protection locked="0"/>
    </xf>
    <xf numFmtId="3" fontId="6" fillId="0" borderId="25" xfId="57" applyNumberFormat="1" applyFont="1" applyBorder="1" applyAlignment="1" applyProtection="1">
      <alignment horizontal="right" vertical="center" wrapText="1"/>
      <protection/>
    </xf>
    <xf numFmtId="3" fontId="6" fillId="0" borderId="26" xfId="57" applyNumberFormat="1" applyFont="1" applyBorder="1" applyAlignment="1" applyProtection="1">
      <alignment horizontal="right" vertical="center" wrapText="1"/>
      <protection locked="0"/>
    </xf>
    <xf numFmtId="3" fontId="6" fillId="0" borderId="27" xfId="57" applyNumberFormat="1" applyFont="1" applyBorder="1" applyAlignment="1" applyProtection="1">
      <alignment horizontal="right" vertical="center" wrapText="1"/>
      <protection/>
    </xf>
    <xf numFmtId="3" fontId="6" fillId="0" borderId="47" xfId="57" applyNumberFormat="1" applyFont="1" applyBorder="1" applyAlignment="1" applyProtection="1">
      <alignment horizontal="right" vertical="center" wrapText="1"/>
      <protection/>
    </xf>
    <xf numFmtId="3" fontId="6" fillId="0" borderId="13" xfId="57" applyNumberFormat="1" applyFont="1" applyBorder="1" applyAlignment="1" applyProtection="1">
      <alignment vertical="center"/>
      <protection locked="0"/>
    </xf>
    <xf numFmtId="3" fontId="6" fillId="0" borderId="51" xfId="57" applyNumberFormat="1" applyFont="1" applyBorder="1" applyAlignment="1" applyProtection="1">
      <alignment vertical="center"/>
      <protection/>
    </xf>
    <xf numFmtId="3" fontId="6" fillId="0" borderId="39" xfId="57" applyNumberFormat="1" applyFont="1" applyBorder="1" applyAlignment="1" applyProtection="1">
      <alignment vertical="center"/>
      <protection/>
    </xf>
    <xf numFmtId="3" fontId="6" fillId="0" borderId="41" xfId="57" applyNumberFormat="1" applyFont="1" applyBorder="1" applyAlignment="1" applyProtection="1">
      <alignment vertical="center"/>
      <protection/>
    </xf>
    <xf numFmtId="3" fontId="6" fillId="0" borderId="18" xfId="57" applyNumberFormat="1" applyFont="1" applyBorder="1" applyAlignment="1" applyProtection="1">
      <alignment vertical="center"/>
      <protection/>
    </xf>
    <xf numFmtId="3" fontId="6" fillId="0" borderId="47" xfId="57" applyNumberFormat="1" applyFont="1" applyBorder="1" applyAlignment="1" applyProtection="1">
      <alignment vertical="center"/>
      <protection/>
    </xf>
    <xf numFmtId="3" fontId="6" fillId="0" borderId="20" xfId="57" applyNumberFormat="1" applyFont="1" applyBorder="1" applyAlignment="1" applyProtection="1">
      <alignment vertical="center"/>
      <protection hidden="1"/>
    </xf>
    <xf numFmtId="0" fontId="6" fillId="0" borderId="0" xfId="57" applyFont="1" applyFill="1" applyAlignment="1" applyProtection="1">
      <alignment vertical="center"/>
      <protection locked="0"/>
    </xf>
    <xf numFmtId="0" fontId="6" fillId="35" borderId="0" xfId="57" applyFont="1" applyFill="1" applyAlignment="1">
      <alignment vertical="center"/>
      <protection/>
    </xf>
    <xf numFmtId="3" fontId="6" fillId="35" borderId="36" xfId="57" applyNumberFormat="1" applyFont="1" applyFill="1" applyBorder="1" applyAlignment="1">
      <alignment vertical="center"/>
      <protection/>
    </xf>
    <xf numFmtId="3" fontId="6" fillId="35" borderId="53" xfId="57" applyNumberFormat="1" applyFont="1" applyFill="1" applyBorder="1" applyAlignment="1">
      <alignment vertical="center"/>
      <protection/>
    </xf>
    <xf numFmtId="3" fontId="6" fillId="35" borderId="37" xfId="57" applyNumberFormat="1" applyFont="1" applyFill="1" applyBorder="1" applyAlignment="1">
      <alignment vertical="center"/>
      <protection/>
    </xf>
    <xf numFmtId="3" fontId="6" fillId="35" borderId="54" xfId="57" applyNumberFormat="1" applyFont="1" applyFill="1" applyBorder="1" applyAlignment="1">
      <alignment vertical="center"/>
      <protection/>
    </xf>
    <xf numFmtId="3" fontId="6" fillId="35" borderId="38" xfId="57" applyNumberFormat="1" applyFont="1" applyFill="1" applyBorder="1" applyAlignment="1">
      <alignment vertical="center"/>
      <protection/>
    </xf>
    <xf numFmtId="3" fontId="6" fillId="35" borderId="55" xfId="57" applyNumberFormat="1" applyFont="1" applyFill="1" applyBorder="1" applyAlignment="1">
      <alignment vertical="center"/>
      <protection/>
    </xf>
    <xf numFmtId="4" fontId="9" fillId="35" borderId="0" xfId="57" applyNumberFormat="1" applyFont="1" applyFill="1" applyAlignment="1">
      <alignment vertical="center"/>
      <protection/>
    </xf>
    <xf numFmtId="0" fontId="9" fillId="35" borderId="0" xfId="57" applyFont="1" applyFill="1" applyAlignment="1">
      <alignment vertical="center"/>
      <protection/>
    </xf>
    <xf numFmtId="0" fontId="6" fillId="35" borderId="0" xfId="57" applyFont="1" applyFill="1" applyAlignment="1" applyProtection="1">
      <alignment vertical="center"/>
      <protection locked="0"/>
    </xf>
    <xf numFmtId="3" fontId="6" fillId="35" borderId="56" xfId="57" applyNumberFormat="1" applyFont="1" applyFill="1" applyBorder="1" applyAlignment="1">
      <alignment vertical="center"/>
      <protection/>
    </xf>
    <xf numFmtId="173" fontId="6" fillId="34" borderId="54" xfId="57" applyNumberFormat="1" applyFont="1" applyFill="1" applyBorder="1" applyAlignment="1">
      <alignment horizontal="center" vertical="center"/>
      <protection/>
    </xf>
    <xf numFmtId="0" fontId="8" fillId="0" borderId="57" xfId="58" applyFont="1" applyBorder="1" applyAlignment="1">
      <alignment vertical="center" wrapText="1"/>
      <protection/>
    </xf>
    <xf numFmtId="0" fontId="8" fillId="0" borderId="58" xfId="58" applyFont="1" applyBorder="1" applyAlignment="1">
      <alignment vertical="center" wrapText="1"/>
      <protection/>
    </xf>
    <xf numFmtId="0" fontId="6" fillId="34" borderId="59" xfId="57" applyFont="1" applyFill="1" applyBorder="1" applyAlignment="1">
      <alignment horizontal="center" vertical="center"/>
      <protection/>
    </xf>
    <xf numFmtId="0" fontId="6" fillId="34" borderId="32" xfId="57" applyFont="1" applyFill="1" applyBorder="1" applyAlignment="1">
      <alignment horizontal="center" vertical="center"/>
      <protection/>
    </xf>
    <xf numFmtId="0" fontId="6" fillId="34" borderId="60" xfId="57" applyFont="1" applyFill="1" applyBorder="1" applyAlignment="1">
      <alignment horizontal="center" vertical="center"/>
      <protection/>
    </xf>
    <xf numFmtId="0" fontId="6" fillId="34" borderId="61" xfId="57" applyFont="1" applyFill="1" applyBorder="1" applyAlignment="1">
      <alignment horizontal="center" vertical="center" wrapText="1"/>
      <protection/>
    </xf>
    <xf numFmtId="3" fontId="6" fillId="0" borderId="0" xfId="57" applyNumberFormat="1" applyFont="1" applyFill="1" applyBorder="1" applyAlignment="1" applyProtection="1">
      <alignment horizontal="left" vertical="center"/>
      <protection hidden="1"/>
    </xf>
    <xf numFmtId="3" fontId="6" fillId="0" borderId="0" xfId="57" applyNumberFormat="1" applyFont="1" applyBorder="1" applyAlignment="1" applyProtection="1">
      <alignment horizontal="left" vertical="center"/>
      <protection hidden="1"/>
    </xf>
    <xf numFmtId="0" fontId="6" fillId="0" borderId="19" xfId="57" applyFont="1" applyBorder="1" applyAlignment="1" applyProtection="1">
      <alignment horizontal="center" vertical="center" wrapText="1"/>
      <protection locked="0"/>
    </xf>
    <xf numFmtId="0" fontId="6" fillId="0" borderId="62" xfId="57" applyFont="1" applyBorder="1" applyAlignment="1" applyProtection="1">
      <alignment horizontal="center" vertical="center" wrapText="1"/>
      <protection locked="0"/>
    </xf>
    <xf numFmtId="0" fontId="6" fillId="0" borderId="22" xfId="57" applyFont="1" applyBorder="1" applyAlignment="1" applyProtection="1">
      <alignment horizontal="center" vertical="center" wrapText="1"/>
      <protection locked="0"/>
    </xf>
    <xf numFmtId="0" fontId="6" fillId="34" borderId="63" xfId="57" applyFont="1" applyFill="1" applyBorder="1" applyAlignment="1">
      <alignment horizontal="center" vertical="center"/>
      <protection/>
    </xf>
    <xf numFmtId="0" fontId="6" fillId="34" borderId="64" xfId="57" applyFont="1" applyFill="1" applyBorder="1" applyAlignment="1">
      <alignment horizontal="center" vertical="center" wrapText="1"/>
      <protection/>
    </xf>
    <xf numFmtId="0" fontId="6" fillId="0" borderId="65" xfId="57" applyFont="1" applyFill="1" applyBorder="1" applyAlignment="1">
      <alignment horizontal="center" vertical="center" wrapText="1"/>
      <protection/>
    </xf>
    <xf numFmtId="0" fontId="8" fillId="33" borderId="42" xfId="59" applyFont="1" applyFill="1" applyBorder="1" applyAlignment="1">
      <alignment horizontal="left" vertical="center"/>
      <protection/>
    </xf>
    <xf numFmtId="0" fontId="8" fillId="34" borderId="66" xfId="59" applyFont="1" applyFill="1" applyBorder="1" applyAlignment="1">
      <alignment horizontal="left" vertical="center"/>
      <protection/>
    </xf>
    <xf numFmtId="0" fontId="8" fillId="34" borderId="67" xfId="59" applyFont="1" applyFill="1" applyBorder="1" applyAlignment="1">
      <alignment horizontal="left" vertical="center"/>
      <protection/>
    </xf>
    <xf numFmtId="0" fontId="6" fillId="33" borderId="68" xfId="57" applyFont="1" applyFill="1" applyBorder="1" applyAlignment="1">
      <alignment vertical="center"/>
      <protection/>
    </xf>
    <xf numFmtId="0" fontId="6" fillId="34" borderId="69" xfId="57" applyFont="1" applyFill="1" applyBorder="1" applyAlignment="1">
      <alignment vertical="center"/>
      <protection/>
    </xf>
    <xf numFmtId="0" fontId="6" fillId="34" borderId="70" xfId="57" applyFont="1" applyFill="1" applyBorder="1" applyAlignment="1">
      <alignment vertical="center"/>
      <protection/>
    </xf>
    <xf numFmtId="0" fontId="6" fillId="34" borderId="71" xfId="57" applyFont="1" applyFill="1" applyBorder="1" applyAlignment="1">
      <alignment vertical="center"/>
      <protection/>
    </xf>
    <xf numFmtId="0" fontId="6" fillId="34" borderId="72" xfId="59" applyFont="1" applyFill="1" applyBorder="1" applyAlignment="1">
      <alignment horizontal="left" vertical="center"/>
      <protection/>
    </xf>
    <xf numFmtId="0" fontId="6" fillId="0" borderId="39" xfId="57" applyFont="1" applyBorder="1" applyAlignment="1" applyProtection="1">
      <alignment vertical="center"/>
      <protection locked="0"/>
    </xf>
    <xf numFmtId="0" fontId="6" fillId="0" borderId="41" xfId="57" applyFont="1" applyBorder="1" applyAlignment="1" applyProtection="1">
      <alignment vertical="center"/>
      <protection locked="0"/>
    </xf>
    <xf numFmtId="0" fontId="6" fillId="0" borderId="44" xfId="57" applyFont="1" applyBorder="1" applyAlignment="1" applyProtection="1">
      <alignment vertical="center"/>
      <protection locked="0"/>
    </xf>
    <xf numFmtId="0" fontId="8" fillId="0" borderId="47" xfId="57" applyFont="1" applyFill="1" applyBorder="1" applyAlignment="1" applyProtection="1">
      <alignment vertical="center"/>
      <protection locked="0"/>
    </xf>
    <xf numFmtId="0" fontId="6" fillId="0" borderId="22" xfId="57" applyFont="1" applyBorder="1" applyAlignment="1">
      <alignment horizontal="center" vertical="center"/>
      <protection/>
    </xf>
    <xf numFmtId="0" fontId="6" fillId="0" borderId="21" xfId="57" applyFont="1" applyBorder="1" applyAlignment="1">
      <alignment horizontal="center" vertical="center"/>
      <protection/>
    </xf>
    <xf numFmtId="0" fontId="6" fillId="0" borderId="62" xfId="57" applyFont="1" applyBorder="1" applyAlignment="1">
      <alignment horizontal="center" vertical="center"/>
      <protection/>
    </xf>
    <xf numFmtId="0" fontId="6" fillId="0" borderId="73" xfId="57" applyFont="1" applyBorder="1" applyAlignment="1" applyProtection="1">
      <alignment horizontal="center" vertical="center" wrapText="1"/>
      <protection locked="0"/>
    </xf>
    <xf numFmtId="0" fontId="6" fillId="0" borderId="62" xfId="57" applyFont="1" applyBorder="1" applyAlignment="1" applyProtection="1">
      <alignment horizontal="center" vertical="center" wrapText="1"/>
      <protection locked="0"/>
    </xf>
    <xf numFmtId="0" fontId="6" fillId="0" borderId="30" xfId="57" applyFont="1" applyBorder="1" applyAlignment="1" applyProtection="1">
      <alignment horizontal="center" vertical="center" wrapText="1"/>
      <protection locked="0"/>
    </xf>
    <xf numFmtId="0" fontId="6" fillId="0" borderId="74" xfId="57" applyFont="1" applyBorder="1" applyAlignment="1" applyProtection="1">
      <alignment horizontal="center" vertical="center" wrapText="1"/>
      <protection locked="0"/>
    </xf>
    <xf numFmtId="0" fontId="6" fillId="0" borderId="31" xfId="57" applyFont="1" applyBorder="1" applyAlignment="1" applyProtection="1">
      <alignment horizontal="center" vertical="center" wrapText="1"/>
      <protection locked="0"/>
    </xf>
    <xf numFmtId="0" fontId="6" fillId="0" borderId="22" xfId="57" applyFont="1" applyBorder="1" applyAlignment="1" applyProtection="1">
      <alignment horizontal="center" vertical="center" wrapText="1"/>
      <protection locked="0"/>
    </xf>
    <xf numFmtId="0" fontId="6" fillId="0" borderId="19" xfId="57" applyFont="1" applyBorder="1" applyAlignment="1" applyProtection="1">
      <alignment horizontal="center" vertical="center" wrapText="1"/>
      <protection locked="0"/>
    </xf>
    <xf numFmtId="0" fontId="6" fillId="0" borderId="42" xfId="57" applyFont="1" applyBorder="1" applyAlignment="1" applyProtection="1">
      <alignment horizontal="center" vertical="center" wrapText="1"/>
      <protection locked="0"/>
    </xf>
    <xf numFmtId="0" fontId="6" fillId="0" borderId="25" xfId="57" applyFont="1" applyBorder="1" applyAlignment="1" applyProtection="1">
      <alignment horizontal="center" vertical="center" wrapText="1"/>
      <protection locked="0"/>
    </xf>
    <xf numFmtId="0" fontId="6" fillId="0" borderId="15" xfId="57" applyFont="1" applyBorder="1" applyAlignment="1">
      <alignment horizontal="center" vertical="center"/>
      <protection/>
    </xf>
    <xf numFmtId="0" fontId="6" fillId="0" borderId="73" xfId="57" applyFont="1" applyBorder="1" applyAlignment="1" applyProtection="1">
      <alignment horizontal="center" vertical="center" wrapText="1"/>
      <protection locked="0"/>
    </xf>
    <xf numFmtId="0" fontId="6" fillId="0" borderId="74" xfId="57" applyFont="1" applyBorder="1" applyAlignment="1" applyProtection="1">
      <alignment horizontal="center" vertical="center" wrapText="1"/>
      <protection locked="0"/>
    </xf>
    <xf numFmtId="0" fontId="6" fillId="0" borderId="25" xfId="57" applyFont="1" applyBorder="1" applyAlignment="1" applyProtection="1">
      <alignment horizontal="center" vertical="center" wrapText="1"/>
      <protection locked="0"/>
    </xf>
    <xf numFmtId="0" fontId="12" fillId="0" borderId="19" xfId="0" applyFont="1" applyBorder="1" applyAlignment="1">
      <alignment horizontal="center" vertical="center"/>
    </xf>
    <xf numFmtId="0" fontId="12" fillId="0" borderId="75"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76" xfId="0" applyFont="1" applyFill="1" applyBorder="1" applyAlignment="1">
      <alignment horizontal="center" vertical="center" wrapText="1" shrinkToFit="1"/>
    </xf>
    <xf numFmtId="0" fontId="12" fillId="0" borderId="0" xfId="0" applyFont="1" applyAlignment="1">
      <alignment horizontal="left" vertical="center" wrapText="1"/>
    </xf>
    <xf numFmtId="0" fontId="12" fillId="0" borderId="0" xfId="60" applyFont="1" applyAlignment="1">
      <alignment vertical="center"/>
      <protection/>
    </xf>
    <xf numFmtId="0" fontId="6" fillId="0" borderId="0" xfId="60" applyFont="1" applyAlignment="1">
      <alignment vertical="center"/>
      <protection/>
    </xf>
    <xf numFmtId="0" fontId="6" fillId="0" borderId="0" xfId="60" applyFont="1" applyAlignment="1" applyProtection="1">
      <alignment vertical="center"/>
      <protection locked="0"/>
    </xf>
    <xf numFmtId="0" fontId="12" fillId="0" borderId="68" xfId="0" applyFont="1" applyBorder="1" applyAlignment="1">
      <alignment horizontal="center" vertical="center"/>
    </xf>
    <xf numFmtId="0" fontId="12" fillId="0" borderId="15" xfId="0" applyFont="1" applyFill="1" applyBorder="1" applyAlignment="1">
      <alignment horizontal="center" vertical="center" wrapText="1" shrinkToFit="1"/>
    </xf>
    <xf numFmtId="0" fontId="8" fillId="0" borderId="0" xfId="60" applyFont="1" applyAlignment="1">
      <alignment vertical="center"/>
      <protection/>
    </xf>
    <xf numFmtId="0" fontId="23" fillId="0" borderId="0" xfId="0" applyFont="1" applyAlignment="1">
      <alignment vertical="center"/>
    </xf>
    <xf numFmtId="0" fontId="12" fillId="0" borderId="22" xfId="0" applyFont="1" applyBorder="1" applyAlignment="1">
      <alignment horizontal="center" vertical="center"/>
    </xf>
    <xf numFmtId="0" fontId="12" fillId="0" borderId="19"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2" fillId="0" borderId="77" xfId="0" applyFont="1" applyFill="1" applyBorder="1" applyAlignment="1">
      <alignment horizontal="center" vertical="center" wrapText="1" shrinkToFit="1"/>
    </xf>
    <xf numFmtId="0" fontId="12" fillId="0" borderId="35" xfId="0" applyFont="1" applyFill="1" applyBorder="1" applyAlignment="1">
      <alignment horizontal="center" vertical="center"/>
    </xf>
    <xf numFmtId="0" fontId="12" fillId="0" borderId="41" xfId="0" applyFont="1" applyFill="1" applyBorder="1" applyAlignment="1">
      <alignment vertical="center"/>
    </xf>
    <xf numFmtId="0" fontId="12" fillId="0" borderId="78" xfId="0" applyFont="1" applyFill="1" applyBorder="1" applyAlignment="1">
      <alignment vertical="center"/>
    </xf>
    <xf numFmtId="0" fontId="12" fillId="0" borderId="79" xfId="0" applyFont="1" applyFill="1" applyBorder="1" applyAlignment="1">
      <alignment horizontal="center" vertical="center"/>
    </xf>
    <xf numFmtId="0" fontId="12" fillId="0" borderId="44" xfId="0" applyFont="1" applyFill="1"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8" fillId="0" borderId="0" xfId="60" applyFont="1" applyFill="1" applyAlignment="1">
      <alignment vertical="center"/>
      <protection/>
    </xf>
    <xf numFmtId="0" fontId="21" fillId="0" borderId="0" xfId="0" applyFont="1" applyFill="1" applyBorder="1" applyAlignment="1">
      <alignment horizontal="left" vertical="center"/>
    </xf>
    <xf numFmtId="0" fontId="1" fillId="0" borderId="0" xfId="0" applyFont="1" applyFill="1" applyBorder="1" applyAlignment="1">
      <alignment vertical="center"/>
    </xf>
    <xf numFmtId="0" fontId="6" fillId="0" borderId="35" xfId="0" applyFont="1" applyFill="1" applyBorder="1" applyAlignment="1">
      <alignment horizontal="center" vertical="center"/>
    </xf>
    <xf numFmtId="0" fontId="6" fillId="0" borderId="41" xfId="0" applyFont="1" applyFill="1" applyBorder="1" applyAlignment="1">
      <alignment vertical="center"/>
    </xf>
    <xf numFmtId="3" fontId="0" fillId="0" borderId="0" xfId="0" applyNumberFormat="1" applyAlignment="1">
      <alignment horizontal="right" vertical="center"/>
    </xf>
    <xf numFmtId="3" fontId="0" fillId="0" borderId="0" xfId="0" applyNumberFormat="1" applyFont="1" applyFill="1" applyBorder="1" applyAlignment="1">
      <alignment horizontal="right" vertical="center"/>
    </xf>
    <xf numFmtId="3" fontId="6" fillId="0" borderId="80" xfId="60" applyNumberFormat="1" applyFont="1" applyBorder="1" applyAlignment="1" applyProtection="1">
      <alignment horizontal="right" vertical="center"/>
      <protection locked="0"/>
    </xf>
    <xf numFmtId="3" fontId="6" fillId="0" borderId="24" xfId="60" applyNumberFormat="1" applyFont="1" applyBorder="1" applyAlignment="1" applyProtection="1">
      <alignment horizontal="right" vertical="center"/>
      <protection locked="0"/>
    </xf>
    <xf numFmtId="3" fontId="6" fillId="0" borderId="68" xfId="60" applyNumberFormat="1" applyFont="1" applyBorder="1" applyAlignment="1" applyProtection="1">
      <alignment horizontal="right" vertical="center"/>
      <protection locked="0"/>
    </xf>
    <xf numFmtId="3" fontId="6" fillId="0" borderId="25" xfId="60" applyNumberFormat="1" applyFont="1" applyBorder="1" applyAlignment="1" applyProtection="1">
      <alignment horizontal="right" vertical="center"/>
      <protection locked="0"/>
    </xf>
    <xf numFmtId="3" fontId="6" fillId="0" borderId="81" xfId="60" applyNumberFormat="1" applyFont="1" applyBorder="1" applyAlignment="1" applyProtection="1">
      <alignment horizontal="right" vertical="center"/>
      <protection locked="0"/>
    </xf>
    <xf numFmtId="3" fontId="6" fillId="0" borderId="27" xfId="60" applyNumberFormat="1" applyFont="1" applyBorder="1" applyAlignment="1" applyProtection="1">
      <alignment horizontal="right" vertical="center"/>
      <protection locked="0"/>
    </xf>
    <xf numFmtId="0" fontId="6" fillId="34" borderId="82" xfId="57" applyFont="1" applyFill="1" applyBorder="1" applyAlignment="1">
      <alignment horizontal="center" vertical="center" wrapText="1"/>
      <protection/>
    </xf>
    <xf numFmtId="0" fontId="6" fillId="33" borderId="83" xfId="57" applyFont="1" applyFill="1" applyBorder="1" applyAlignment="1">
      <alignment horizontal="center" vertical="center"/>
      <protection/>
    </xf>
    <xf numFmtId="0" fontId="6" fillId="0" borderId="84" xfId="57" applyFont="1" applyBorder="1" applyAlignment="1">
      <alignment horizontal="center" vertical="center"/>
      <protection/>
    </xf>
    <xf numFmtId="0" fontId="6" fillId="0" borderId="85" xfId="57" applyFont="1" applyBorder="1" applyAlignment="1">
      <alignment horizontal="center" vertical="center"/>
      <protection/>
    </xf>
    <xf numFmtId="0" fontId="6" fillId="0" borderId="86" xfId="57" applyFont="1" applyBorder="1" applyAlignment="1">
      <alignment horizontal="center" vertical="center"/>
      <protection/>
    </xf>
    <xf numFmtId="0" fontId="8" fillId="0" borderId="0" xfId="58" applyFont="1" applyBorder="1" applyAlignment="1">
      <alignment vertical="center"/>
      <protection/>
    </xf>
    <xf numFmtId="0" fontId="6" fillId="0" borderId="10" xfId="58" applyFont="1" applyBorder="1" applyAlignment="1">
      <alignment vertical="center" wrapText="1"/>
      <protection/>
    </xf>
    <xf numFmtId="49" fontId="6" fillId="0" borderId="19" xfId="58" applyNumberFormat="1" applyFont="1" applyBorder="1" applyAlignment="1">
      <alignment horizontal="center" vertical="center"/>
      <protection/>
    </xf>
    <xf numFmtId="0" fontId="6" fillId="0" borderId="22" xfId="58" applyFont="1" applyBorder="1" applyAlignment="1">
      <alignment horizontal="center" vertical="center" wrapText="1"/>
      <protection/>
    </xf>
    <xf numFmtId="0" fontId="8" fillId="0" borderId="10" xfId="58" applyFont="1" applyBorder="1" applyAlignment="1">
      <alignment vertical="center" wrapText="1"/>
      <protection/>
    </xf>
    <xf numFmtId="3" fontId="6" fillId="0" borderId="0" xfId="58" applyNumberFormat="1" applyFont="1" applyBorder="1" applyAlignment="1">
      <alignment vertical="center"/>
      <protection/>
    </xf>
    <xf numFmtId="0" fontId="6" fillId="0" borderId="0" xfId="58" applyFont="1" applyBorder="1" applyAlignment="1">
      <alignment vertical="center" wrapText="1"/>
      <protection/>
    </xf>
    <xf numFmtId="0" fontId="6" fillId="0" borderId="0" xfId="58" applyFont="1" applyBorder="1" applyAlignment="1">
      <alignment horizontal="center" vertical="center"/>
      <protection/>
    </xf>
    <xf numFmtId="0" fontId="6" fillId="0" borderId="12" xfId="58" applyFont="1" applyBorder="1" applyAlignment="1">
      <alignment horizontal="center" vertical="center"/>
      <protection/>
    </xf>
    <xf numFmtId="49" fontId="6" fillId="0" borderId="13" xfId="58" applyNumberFormat="1" applyFont="1" applyBorder="1" applyAlignment="1">
      <alignment horizontal="center" vertical="center"/>
      <protection/>
    </xf>
    <xf numFmtId="0" fontId="6" fillId="0" borderId="12" xfId="57" applyFont="1" applyBorder="1" applyAlignment="1" applyProtection="1">
      <alignment vertical="center"/>
      <protection/>
    </xf>
    <xf numFmtId="0" fontId="6" fillId="0" borderId="22" xfId="57" applyFont="1" applyBorder="1" applyAlignment="1" applyProtection="1">
      <alignment vertical="center"/>
      <protection/>
    </xf>
    <xf numFmtId="0" fontId="6" fillId="0" borderId="17" xfId="57" applyFont="1" applyBorder="1" applyAlignment="1" applyProtection="1">
      <alignment vertical="center"/>
      <protection/>
    </xf>
    <xf numFmtId="0" fontId="6" fillId="0" borderId="43" xfId="57" applyFont="1" applyBorder="1" applyAlignment="1" applyProtection="1">
      <alignment vertical="center"/>
      <protection/>
    </xf>
    <xf numFmtId="0" fontId="6" fillId="0" borderId="0" xfId="57" applyFont="1" applyAlignment="1" applyProtection="1">
      <alignment vertical="center"/>
      <protection/>
    </xf>
    <xf numFmtId="0" fontId="12" fillId="0" borderId="0" xfId="57" applyFont="1" applyAlignment="1" applyProtection="1">
      <alignment horizontal="right" vertical="top" wrapText="1"/>
      <protection/>
    </xf>
    <xf numFmtId="0" fontId="12" fillId="0" borderId="0" xfId="57" applyFont="1" applyAlignment="1" applyProtection="1">
      <alignment vertical="top" wrapText="1"/>
      <protection/>
    </xf>
    <xf numFmtId="3" fontId="6" fillId="0" borderId="28" xfId="57" applyNumberFormat="1" applyFont="1" applyFill="1" applyBorder="1" applyAlignment="1" applyProtection="1">
      <alignment vertical="center"/>
      <protection locked="0"/>
    </xf>
    <xf numFmtId="3" fontId="6" fillId="0" borderId="29" xfId="57" applyNumberFormat="1" applyFont="1" applyFill="1" applyBorder="1" applyAlignment="1" applyProtection="1">
      <alignment vertical="center"/>
      <protection locked="0"/>
    </xf>
    <xf numFmtId="3" fontId="6" fillId="0" borderId="25" xfId="57" applyNumberFormat="1" applyFont="1" applyFill="1" applyBorder="1" applyAlignment="1" applyProtection="1">
      <alignment vertical="center"/>
      <protection locked="0"/>
    </xf>
    <xf numFmtId="3" fontId="6" fillId="0" borderId="28" xfId="57" applyNumberFormat="1" applyFont="1" applyFill="1" applyBorder="1" applyAlignment="1" applyProtection="1">
      <alignment vertical="center"/>
      <protection hidden="1"/>
    </xf>
    <xf numFmtId="3" fontId="6" fillId="0" borderId="27" xfId="57" applyNumberFormat="1" applyFont="1" applyFill="1" applyBorder="1" applyAlignment="1" applyProtection="1">
      <alignment vertical="center"/>
      <protection locked="0"/>
    </xf>
    <xf numFmtId="0" fontId="7" fillId="0" borderId="0" xfId="57" applyFont="1" applyAlignment="1" applyProtection="1">
      <alignment vertical="center"/>
      <protection/>
    </xf>
    <xf numFmtId="4" fontId="6" fillId="0" borderId="0" xfId="57" applyNumberFormat="1" applyFont="1" applyAlignment="1" applyProtection="1">
      <alignment vertical="center"/>
      <protection/>
    </xf>
    <xf numFmtId="4" fontId="12" fillId="0" borderId="0" xfId="57" applyNumberFormat="1" applyFont="1" applyBorder="1" applyAlignment="1" applyProtection="1">
      <alignment horizontal="right" vertical="center" wrapText="1"/>
      <protection/>
    </xf>
    <xf numFmtId="0" fontId="6" fillId="0" borderId="17" xfId="57" applyFont="1" applyBorder="1" applyAlignment="1" applyProtection="1">
      <alignment horizontal="center" vertical="center"/>
      <protection/>
    </xf>
    <xf numFmtId="0" fontId="6" fillId="0" borderId="87" xfId="57" applyFont="1" applyBorder="1" applyAlignment="1" applyProtection="1">
      <alignment horizontal="center" vertical="center"/>
      <protection/>
    </xf>
    <xf numFmtId="0" fontId="6" fillId="0" borderId="46" xfId="57" applyFont="1" applyBorder="1" applyAlignment="1" applyProtection="1">
      <alignment horizontal="center" vertical="center"/>
      <protection/>
    </xf>
    <xf numFmtId="4" fontId="6" fillId="0" borderId="18" xfId="57" applyNumberFormat="1" applyFont="1" applyBorder="1" applyAlignment="1" applyProtection="1">
      <alignment horizontal="center" vertical="center"/>
      <protection/>
    </xf>
    <xf numFmtId="4" fontId="6" fillId="0" borderId="28" xfId="57" applyNumberFormat="1" applyFont="1" applyBorder="1" applyAlignment="1" applyProtection="1">
      <alignment horizontal="center" vertical="center"/>
      <protection/>
    </xf>
    <xf numFmtId="0" fontId="6" fillId="0" borderId="0" xfId="57" applyFont="1" applyAlignment="1" applyProtection="1">
      <alignment horizontal="center" vertical="center"/>
      <protection/>
    </xf>
    <xf numFmtId="0" fontId="6" fillId="0" borderId="20" xfId="57" applyFont="1" applyBorder="1" applyAlignment="1" applyProtection="1">
      <alignment vertical="center"/>
      <protection/>
    </xf>
    <xf numFmtId="0" fontId="6" fillId="0" borderId="19" xfId="57" applyFont="1" applyBorder="1" applyAlignment="1" applyProtection="1">
      <alignment vertical="center"/>
      <protection/>
    </xf>
    <xf numFmtId="0" fontId="12" fillId="0" borderId="0" xfId="57" applyFont="1" applyBorder="1" applyAlignment="1" applyProtection="1">
      <alignment vertical="center" wrapText="1"/>
      <protection/>
    </xf>
    <xf numFmtId="0" fontId="12" fillId="0" borderId="0" xfId="57" applyFont="1" applyBorder="1" applyAlignment="1" applyProtection="1">
      <alignment horizontal="right" vertical="center" wrapText="1"/>
      <protection/>
    </xf>
    <xf numFmtId="0" fontId="6" fillId="0" borderId="26" xfId="57" applyFont="1" applyBorder="1" applyAlignment="1" applyProtection="1">
      <alignment vertical="center"/>
      <protection/>
    </xf>
    <xf numFmtId="0" fontId="6" fillId="0" borderId="88" xfId="57" applyFont="1" applyBorder="1" applyAlignment="1" applyProtection="1">
      <alignment vertical="center"/>
      <protection/>
    </xf>
    <xf numFmtId="0" fontId="6" fillId="0" borderId="87" xfId="57" applyFont="1" applyBorder="1" applyAlignment="1" applyProtection="1">
      <alignment vertical="center"/>
      <protection/>
    </xf>
    <xf numFmtId="3" fontId="6" fillId="0" borderId="18" xfId="57" applyNumberFormat="1" applyFont="1" applyBorder="1" applyAlignment="1" applyProtection="1">
      <alignment horizontal="right" vertical="center" wrapText="1"/>
      <protection/>
    </xf>
    <xf numFmtId="0" fontId="6" fillId="0" borderId="89" xfId="57" applyFont="1" applyBorder="1" applyAlignment="1" applyProtection="1">
      <alignment vertical="center"/>
      <protection/>
    </xf>
    <xf numFmtId="0" fontId="6" fillId="0" borderId="0" xfId="57" applyFont="1" applyFill="1" applyBorder="1" applyAlignment="1" applyProtection="1">
      <alignment vertical="center"/>
      <protection/>
    </xf>
    <xf numFmtId="0" fontId="6" fillId="0" borderId="42" xfId="57" applyFont="1" applyBorder="1" applyAlignment="1" applyProtection="1">
      <alignment vertical="center"/>
      <protection/>
    </xf>
    <xf numFmtId="0" fontId="6" fillId="0" borderId="90" xfId="57" applyFont="1" applyBorder="1" applyAlignment="1" applyProtection="1">
      <alignment vertical="center"/>
      <protection/>
    </xf>
    <xf numFmtId="0" fontId="6" fillId="0" borderId="40" xfId="57" applyFont="1" applyBorder="1" applyAlignment="1" applyProtection="1">
      <alignment vertical="center"/>
      <protection/>
    </xf>
    <xf numFmtId="0" fontId="20" fillId="0" borderId="0" xfId="57" applyFont="1" applyAlignment="1" applyProtection="1">
      <alignment vertical="center"/>
      <protection/>
    </xf>
    <xf numFmtId="4" fontId="29" fillId="0" borderId="0" xfId="57" applyNumberFormat="1" applyFont="1" applyAlignment="1" applyProtection="1">
      <alignment vertical="center"/>
      <protection/>
    </xf>
    <xf numFmtId="4" fontId="6" fillId="0" borderId="0" xfId="57" applyNumberFormat="1" applyFont="1" applyAlignment="1" applyProtection="1">
      <alignment horizontal="right"/>
      <protection/>
    </xf>
    <xf numFmtId="0" fontId="6" fillId="0" borderId="23" xfId="57" applyFont="1" applyBorder="1" applyAlignment="1" applyProtection="1">
      <alignment vertical="center"/>
      <protection/>
    </xf>
    <xf numFmtId="0" fontId="6" fillId="0" borderId="10" xfId="57" applyFont="1" applyBorder="1" applyAlignment="1" applyProtection="1">
      <alignment vertical="center"/>
      <protection/>
    </xf>
    <xf numFmtId="0" fontId="6" fillId="0" borderId="10" xfId="57" applyFont="1" applyBorder="1" applyAlignment="1" applyProtection="1">
      <alignment vertical="center"/>
      <protection/>
    </xf>
    <xf numFmtId="0" fontId="8" fillId="0" borderId="10" xfId="57" applyFont="1" applyBorder="1" applyProtection="1">
      <alignment/>
      <protection/>
    </xf>
    <xf numFmtId="3" fontId="8" fillId="0" borderId="41" xfId="57" applyNumberFormat="1" applyFont="1" applyBorder="1" applyAlignment="1" applyProtection="1">
      <alignment horizontal="right" vertical="center"/>
      <protection/>
    </xf>
    <xf numFmtId="0" fontId="6" fillId="0" borderId="91" xfId="57" applyFont="1" applyBorder="1" applyAlignment="1" applyProtection="1">
      <alignment vertical="center"/>
      <protection/>
    </xf>
    <xf numFmtId="0" fontId="6" fillId="0" borderId="92" xfId="57" applyFont="1" applyBorder="1" applyAlignment="1" applyProtection="1">
      <alignment vertical="center"/>
      <protection/>
    </xf>
    <xf numFmtId="0" fontId="8" fillId="0" borderId="0" xfId="57" applyFont="1" applyProtection="1">
      <alignment/>
      <protection/>
    </xf>
    <xf numFmtId="0" fontId="8" fillId="0" borderId="14" xfId="57" applyFont="1" applyBorder="1" applyAlignment="1" applyProtection="1">
      <alignment horizontal="justify" vertical="top" wrapText="1"/>
      <protection/>
    </xf>
    <xf numFmtId="3" fontId="8" fillId="0" borderId="39" xfId="57" applyNumberFormat="1" applyFont="1" applyBorder="1" applyAlignment="1" applyProtection="1">
      <alignment horizontal="right" vertical="top" wrapText="1"/>
      <protection/>
    </xf>
    <xf numFmtId="0" fontId="6" fillId="0" borderId="14" xfId="57" applyFont="1" applyBorder="1" applyAlignment="1" applyProtection="1">
      <alignment horizontal="justify" vertical="top" wrapText="1"/>
      <protection/>
    </xf>
    <xf numFmtId="0" fontId="6" fillId="0" borderId="10" xfId="57" applyFont="1" applyBorder="1" applyAlignment="1" applyProtection="1">
      <alignment horizontal="justify" vertical="top" wrapText="1"/>
      <protection/>
    </xf>
    <xf numFmtId="0" fontId="8" fillId="0" borderId="10" xfId="57" applyFont="1" applyBorder="1" applyAlignment="1" applyProtection="1">
      <alignment horizontal="justify" vertical="top" wrapText="1"/>
      <protection/>
    </xf>
    <xf numFmtId="0" fontId="8" fillId="0" borderId="91" xfId="57" applyFont="1" applyBorder="1" applyAlignment="1" applyProtection="1">
      <alignment horizontal="justify" vertical="top" wrapText="1"/>
      <protection/>
    </xf>
    <xf numFmtId="3" fontId="8" fillId="0" borderId="44" xfId="57" applyNumberFormat="1" applyFont="1" applyBorder="1" applyAlignment="1" applyProtection="1">
      <alignment horizontal="right" vertical="top" wrapText="1"/>
      <protection/>
    </xf>
    <xf numFmtId="0" fontId="6" fillId="0" borderId="0" xfId="57" applyFont="1" applyAlignment="1" applyProtection="1">
      <alignment vertical="center"/>
      <protection/>
    </xf>
    <xf numFmtId="0" fontId="6" fillId="0" borderId="0" xfId="57" applyFont="1" applyFill="1" applyAlignment="1" applyProtection="1">
      <alignment horizontal="left" vertical="center"/>
      <protection/>
    </xf>
    <xf numFmtId="0" fontId="6" fillId="0" borderId="0" xfId="57" applyFont="1" applyBorder="1" applyAlignment="1" applyProtection="1">
      <alignment vertical="center"/>
      <protection/>
    </xf>
    <xf numFmtId="0" fontId="0" fillId="0" borderId="0" xfId="0" applyAlignment="1" applyProtection="1">
      <alignment vertical="center"/>
      <protection/>
    </xf>
    <xf numFmtId="0" fontId="6" fillId="0" borderId="0" xfId="57" applyFont="1" applyBorder="1" applyAlignment="1" applyProtection="1">
      <alignment horizontal="center" vertical="center"/>
      <protection/>
    </xf>
    <xf numFmtId="0" fontId="0" fillId="0" borderId="0" xfId="0" applyAlignment="1" applyProtection="1">
      <alignment horizontal="center" vertical="center"/>
      <protection/>
    </xf>
    <xf numFmtId="0" fontId="6" fillId="0" borderId="19" xfId="57" applyFont="1" applyBorder="1" applyAlignment="1" applyProtection="1">
      <alignment horizontal="left" vertical="center" wrapText="1"/>
      <protection/>
    </xf>
    <xf numFmtId="0" fontId="7" fillId="0" borderId="0" xfId="57" applyFont="1" applyAlignment="1" applyProtection="1">
      <alignment horizontal="left" vertical="center"/>
      <protection/>
    </xf>
    <xf numFmtId="0" fontId="0" fillId="0" borderId="0" xfId="0" applyAlignment="1" applyProtection="1">
      <alignment/>
      <protection/>
    </xf>
    <xf numFmtId="0" fontId="6" fillId="0" borderId="0" xfId="57" applyFont="1" applyAlignment="1" applyProtection="1">
      <alignment horizontal="right" vertical="center"/>
      <protection/>
    </xf>
    <xf numFmtId="0" fontId="6" fillId="0" borderId="13" xfId="57" applyFont="1" applyFill="1" applyBorder="1" applyAlignment="1" applyProtection="1">
      <alignment vertical="center" wrapText="1"/>
      <protection/>
    </xf>
    <xf numFmtId="0" fontId="6" fillId="0" borderId="29" xfId="57" applyFont="1" applyBorder="1" applyAlignment="1" applyProtection="1">
      <alignment vertical="center" wrapText="1"/>
      <protection/>
    </xf>
    <xf numFmtId="0" fontId="6" fillId="0" borderId="31" xfId="57" applyFont="1" applyBorder="1" applyAlignment="1" applyProtection="1">
      <alignment horizontal="center" vertical="center" wrapText="1"/>
      <protection/>
    </xf>
    <xf numFmtId="0" fontId="8" fillId="33" borderId="93" xfId="57" applyFont="1" applyFill="1" applyBorder="1" applyAlignment="1" applyProtection="1">
      <alignment vertical="center" wrapText="1"/>
      <protection/>
    </xf>
    <xf numFmtId="3" fontId="8" fillId="33" borderId="13" xfId="57" applyNumberFormat="1" applyFont="1" applyFill="1" applyBorder="1" applyAlignment="1" applyProtection="1">
      <alignment vertical="center" wrapText="1"/>
      <protection/>
    </xf>
    <xf numFmtId="173" fontId="8" fillId="33" borderId="29" xfId="57" applyNumberFormat="1" applyFont="1" applyFill="1" applyBorder="1" applyAlignment="1" applyProtection="1">
      <alignment horizontal="center" vertical="center"/>
      <protection/>
    </xf>
    <xf numFmtId="3" fontId="6" fillId="0" borderId="22" xfId="57" applyNumberFormat="1" applyFont="1" applyBorder="1" applyAlignment="1" applyProtection="1">
      <alignment horizontal="center" vertical="center"/>
      <protection/>
    </xf>
    <xf numFmtId="3" fontId="10" fillId="0" borderId="35" xfId="57" applyNumberFormat="1" applyFont="1" applyBorder="1" applyAlignment="1" applyProtection="1">
      <alignment vertical="center" wrapText="1"/>
      <protection/>
    </xf>
    <xf numFmtId="173" fontId="6" fillId="34" borderId="19" xfId="57" applyNumberFormat="1" applyFont="1" applyFill="1" applyBorder="1" applyAlignment="1" applyProtection="1">
      <alignment horizontal="center" vertical="center"/>
      <protection/>
    </xf>
    <xf numFmtId="3" fontId="6" fillId="0" borderId="35" xfId="57" applyNumberFormat="1" applyFont="1" applyBorder="1" applyAlignment="1" applyProtection="1">
      <alignment vertical="center"/>
      <protection/>
    </xf>
    <xf numFmtId="3" fontId="6" fillId="0" borderId="35" xfId="57" applyNumberFormat="1" applyFont="1" applyBorder="1" applyAlignment="1" applyProtection="1">
      <alignment vertical="center" wrapText="1"/>
      <protection/>
    </xf>
    <xf numFmtId="3" fontId="8" fillId="33" borderId="35" xfId="57" applyNumberFormat="1" applyFont="1" applyFill="1" applyBorder="1" applyAlignment="1" applyProtection="1">
      <alignment vertical="center" wrapText="1"/>
      <protection/>
    </xf>
    <xf numFmtId="3" fontId="8" fillId="33" borderId="20" xfId="57" applyNumberFormat="1" applyFont="1" applyFill="1" applyBorder="1" applyAlignment="1" applyProtection="1">
      <alignment vertical="center" wrapText="1"/>
      <protection/>
    </xf>
    <xf numFmtId="173" fontId="8" fillId="33" borderId="24" xfId="57" applyNumberFormat="1" applyFont="1" applyFill="1" applyBorder="1" applyAlignment="1" applyProtection="1">
      <alignment horizontal="center" vertical="center"/>
      <protection/>
    </xf>
    <xf numFmtId="3" fontId="6" fillId="0" borderId="42" xfId="57" applyNumberFormat="1" applyFont="1" applyBorder="1" applyAlignment="1" applyProtection="1">
      <alignment vertical="center" wrapText="1"/>
      <protection/>
    </xf>
    <xf numFmtId="3" fontId="6" fillId="0" borderId="19" xfId="57" applyNumberFormat="1" applyFont="1" applyBorder="1" applyAlignment="1" applyProtection="1">
      <alignment vertical="center" wrapText="1"/>
      <protection/>
    </xf>
    <xf numFmtId="3" fontId="6" fillId="0" borderId="26" xfId="57" applyNumberFormat="1" applyFont="1" applyBorder="1" applyAlignment="1" applyProtection="1">
      <alignment vertical="center" wrapText="1"/>
      <protection/>
    </xf>
    <xf numFmtId="173" fontId="8" fillId="34" borderId="28" xfId="57" applyNumberFormat="1" applyFont="1" applyFill="1" applyBorder="1" applyAlignment="1" applyProtection="1">
      <alignment horizontal="center" vertical="center"/>
      <protection/>
    </xf>
    <xf numFmtId="0" fontId="6" fillId="0" borderId="0" xfId="57" applyFont="1" applyBorder="1" applyAlignment="1" applyProtection="1">
      <alignment horizontal="left" vertical="center"/>
      <protection/>
    </xf>
    <xf numFmtId="0" fontId="8" fillId="0" borderId="0" xfId="57" applyFont="1" applyBorder="1" applyAlignment="1" applyProtection="1">
      <alignment horizontal="left" vertical="center"/>
      <protection/>
    </xf>
    <xf numFmtId="0" fontId="6" fillId="0" borderId="0" xfId="57" applyFont="1" applyAlignment="1" applyProtection="1">
      <alignment horizontal="left" vertical="center" wrapText="1"/>
      <protection/>
    </xf>
    <xf numFmtId="0" fontId="6" fillId="0" borderId="0" xfId="57" applyFont="1" applyFill="1" applyAlignment="1" applyProtection="1">
      <alignment horizontal="left" vertical="center"/>
      <protection/>
    </xf>
    <xf numFmtId="0" fontId="6" fillId="0" borderId="0" xfId="57" applyFont="1" applyAlignment="1" applyProtection="1">
      <alignment horizontal="left" vertical="center"/>
      <protection/>
    </xf>
    <xf numFmtId="0" fontId="6" fillId="0" borderId="0" xfId="57" applyFont="1" applyAlignment="1" applyProtection="1">
      <alignment horizontal="left" vertical="center"/>
      <protection/>
    </xf>
    <xf numFmtId="0" fontId="20" fillId="0" borderId="0" xfId="57" applyFont="1" applyAlignment="1" applyProtection="1">
      <alignment horizontal="left" vertical="center"/>
      <protection/>
    </xf>
    <xf numFmtId="0" fontId="29" fillId="0" borderId="0" xfId="57" applyFont="1" applyAlignment="1" applyProtection="1">
      <alignment vertical="center"/>
      <protection/>
    </xf>
    <xf numFmtId="3" fontId="6" fillId="0" borderId="19" xfId="57" applyNumberFormat="1" applyFont="1" applyFill="1" applyBorder="1" applyAlignment="1" applyProtection="1">
      <alignment vertical="center"/>
      <protection hidden="1" locked="0"/>
    </xf>
    <xf numFmtId="3" fontId="6" fillId="0" borderId="26" xfId="57" applyNumberFormat="1" applyFont="1" applyFill="1" applyBorder="1" applyAlignment="1" applyProtection="1">
      <alignment vertical="center"/>
      <protection hidden="1" locked="0"/>
    </xf>
    <xf numFmtId="0" fontId="20" fillId="0" borderId="0" xfId="57" applyFont="1" applyAlignment="1" applyProtection="1">
      <alignment vertical="center"/>
      <protection/>
    </xf>
    <xf numFmtId="0" fontId="19" fillId="0" borderId="0" xfId="57" applyFont="1" applyAlignment="1" applyProtection="1">
      <alignment horizontal="right" vertical="center"/>
      <protection/>
    </xf>
    <xf numFmtId="0" fontId="5" fillId="0" borderId="0" xfId="57" applyFont="1" applyBorder="1" applyAlignment="1" applyProtection="1">
      <alignment vertical="center"/>
      <protection/>
    </xf>
    <xf numFmtId="0" fontId="4" fillId="0" borderId="0" xfId="57" applyAlignment="1" applyProtection="1">
      <alignment vertical="center"/>
      <protection/>
    </xf>
    <xf numFmtId="0" fontId="6" fillId="0" borderId="11" xfId="57" applyFont="1" applyBorder="1" applyAlignment="1" applyProtection="1">
      <alignment horizontal="center" vertical="center" wrapText="1"/>
      <protection/>
    </xf>
    <xf numFmtId="0" fontId="6" fillId="0" borderId="76" xfId="57" applyFont="1" applyBorder="1" applyAlignment="1" applyProtection="1">
      <alignment horizontal="center" vertical="center" wrapText="1"/>
      <protection/>
    </xf>
    <xf numFmtId="0" fontId="6" fillId="0" borderId="42" xfId="57" applyFont="1" applyBorder="1" applyAlignment="1" applyProtection="1">
      <alignment vertical="center" wrapText="1"/>
      <protection/>
    </xf>
    <xf numFmtId="0" fontId="4" fillId="0" borderId="0" xfId="57" applyProtection="1">
      <alignment/>
      <protection/>
    </xf>
    <xf numFmtId="0" fontId="6" fillId="33" borderId="19" xfId="57" applyFont="1" applyFill="1" applyBorder="1" applyAlignment="1" applyProtection="1">
      <alignment horizontal="left" vertical="center"/>
      <protection/>
    </xf>
    <xf numFmtId="0" fontId="6" fillId="33" borderId="19" xfId="57" applyFont="1" applyFill="1" applyBorder="1" applyAlignment="1" applyProtection="1">
      <alignment horizontal="left" vertical="center" wrapText="1"/>
      <protection/>
    </xf>
    <xf numFmtId="0" fontId="6" fillId="0" borderId="68" xfId="57" applyFont="1" applyBorder="1" applyAlignment="1" applyProtection="1">
      <alignment horizontal="justify" vertical="center" wrapText="1"/>
      <protection/>
    </xf>
    <xf numFmtId="0" fontId="5" fillId="0" borderId="0" xfId="57" applyFont="1" applyAlignment="1" applyProtection="1">
      <alignment vertical="center"/>
      <protection/>
    </xf>
    <xf numFmtId="0" fontId="6" fillId="0" borderId="0" xfId="57" applyFont="1" applyBorder="1" applyProtection="1">
      <alignment/>
      <protection/>
    </xf>
    <xf numFmtId="0" fontId="6" fillId="0" borderId="0" xfId="57" applyFont="1" applyBorder="1" applyAlignment="1" applyProtection="1">
      <alignment horizontal="justify" vertical="center" wrapText="1"/>
      <protection/>
    </xf>
    <xf numFmtId="0" fontId="28" fillId="0" borderId="0" xfId="0" applyFont="1" applyAlignment="1" applyProtection="1">
      <alignment/>
      <protection/>
    </xf>
    <xf numFmtId="3" fontId="6" fillId="33" borderId="19" xfId="57" applyNumberFormat="1" applyFont="1" applyFill="1" applyBorder="1" applyAlignment="1" applyProtection="1">
      <alignment vertical="center" wrapText="1"/>
      <protection/>
    </xf>
    <xf numFmtId="3" fontId="6" fillId="33" borderId="25" xfId="57" applyNumberFormat="1" applyFont="1" applyFill="1" applyBorder="1" applyAlignment="1" applyProtection="1">
      <alignment vertical="center" wrapText="1"/>
      <protection hidden="1"/>
    </xf>
    <xf numFmtId="3" fontId="6" fillId="0" borderId="25" xfId="57" applyNumberFormat="1" applyFont="1" applyBorder="1" applyAlignment="1" applyProtection="1">
      <alignment vertical="center" wrapText="1"/>
      <protection hidden="1"/>
    </xf>
    <xf numFmtId="3" fontId="6" fillId="33" borderId="19" xfId="57" applyNumberFormat="1" applyFont="1" applyFill="1" applyBorder="1" applyAlignment="1" applyProtection="1">
      <alignment vertical="center" wrapText="1"/>
      <protection locked="0"/>
    </xf>
    <xf numFmtId="3" fontId="6" fillId="33" borderId="11" xfId="57" applyNumberFormat="1" applyFont="1" applyFill="1" applyBorder="1" applyAlignment="1" applyProtection="1">
      <alignment vertical="center"/>
      <protection locked="0"/>
    </xf>
    <xf numFmtId="3" fontId="6" fillId="33" borderId="76" xfId="57" applyNumberFormat="1" applyFont="1" applyFill="1" applyBorder="1" applyAlignment="1" applyProtection="1">
      <alignment vertical="center" wrapText="1"/>
      <protection hidden="1"/>
    </xf>
    <xf numFmtId="0" fontId="6" fillId="0" borderId="0" xfId="57" applyFont="1" applyAlignment="1" applyProtection="1">
      <alignment horizontal="center" vertical="center"/>
      <protection locked="0"/>
    </xf>
    <xf numFmtId="0" fontId="6" fillId="0" borderId="92" xfId="57" applyFont="1" applyBorder="1" applyAlignment="1" applyProtection="1">
      <alignment vertical="center" wrapText="1"/>
      <protection locked="0"/>
    </xf>
    <xf numFmtId="3" fontId="6" fillId="0" borderId="17" xfId="57" applyNumberFormat="1" applyFont="1" applyBorder="1" applyAlignment="1" applyProtection="1">
      <alignment horizontal="right" vertical="center" wrapText="1" indent="1"/>
      <protection locked="0"/>
    </xf>
    <xf numFmtId="3" fontId="6" fillId="0" borderId="18" xfId="57" applyNumberFormat="1" applyFont="1" applyBorder="1" applyAlignment="1" applyProtection="1">
      <alignment horizontal="right" vertical="center" wrapText="1" indent="1"/>
      <protection locked="0"/>
    </xf>
    <xf numFmtId="3" fontId="6" fillId="0" borderId="31" xfId="57" applyNumberFormat="1" applyFont="1" applyBorder="1" applyAlignment="1" applyProtection="1">
      <alignment horizontal="right" vertical="center" wrapText="1" indent="1"/>
      <protection hidden="1"/>
    </xf>
    <xf numFmtId="0" fontId="34" fillId="0" borderId="10" xfId="0" applyFont="1" applyBorder="1" applyAlignment="1">
      <alignment vertical="center"/>
    </xf>
    <xf numFmtId="49" fontId="34" fillId="0" borderId="19" xfId="0" applyNumberFormat="1" applyFont="1" applyBorder="1" applyAlignment="1">
      <alignment horizontal="center" vertical="center"/>
    </xf>
    <xf numFmtId="0" fontId="34" fillId="0" borderId="22" xfId="0" applyFont="1" applyBorder="1" applyAlignment="1">
      <alignment horizontal="center" vertical="center"/>
    </xf>
    <xf numFmtId="0" fontId="35" fillId="0" borderId="10" xfId="0" applyFont="1" applyBorder="1" applyAlignment="1">
      <alignment vertical="center"/>
    </xf>
    <xf numFmtId="0" fontId="35" fillId="0" borderId="22" xfId="0" applyFont="1" applyBorder="1" applyAlignment="1">
      <alignment horizontal="center" vertical="center" wrapText="1"/>
    </xf>
    <xf numFmtId="49" fontId="35" fillId="0" borderId="19" xfId="0" applyNumberFormat="1" applyFont="1" applyBorder="1" applyAlignment="1">
      <alignment horizontal="center" vertical="center"/>
    </xf>
    <xf numFmtId="0" fontId="8" fillId="0" borderId="22" xfId="58" applyFont="1" applyBorder="1" applyAlignment="1">
      <alignment horizontal="center" vertical="center"/>
      <protection/>
    </xf>
    <xf numFmtId="49" fontId="8" fillId="0" borderId="19" xfId="58" applyNumberFormat="1" applyFont="1" applyBorder="1" applyAlignment="1">
      <alignment horizontal="center" vertical="center"/>
      <protection/>
    </xf>
    <xf numFmtId="0" fontId="8" fillId="0" borderId="15" xfId="58" applyFont="1" applyBorder="1" applyAlignment="1">
      <alignment horizontal="center" vertical="center"/>
      <protection/>
    </xf>
    <xf numFmtId="49" fontId="8" fillId="0" borderId="11" xfId="58" applyNumberFormat="1" applyFont="1" applyBorder="1" applyAlignment="1">
      <alignment horizontal="center" vertical="center"/>
      <protection/>
    </xf>
    <xf numFmtId="3" fontId="30" fillId="0" borderId="20" xfId="58" applyNumberFormat="1" applyFont="1" applyBorder="1" applyAlignment="1">
      <alignment horizontal="right" vertical="center"/>
      <protection/>
    </xf>
    <xf numFmtId="3" fontId="30" fillId="0" borderId="24" xfId="58" applyNumberFormat="1" applyFont="1" applyBorder="1" applyAlignment="1">
      <alignment horizontal="right" vertical="center"/>
      <protection/>
    </xf>
    <xf numFmtId="3" fontId="6" fillId="0" borderId="19" xfId="58" applyNumberFormat="1" applyFont="1" applyBorder="1" applyAlignment="1">
      <alignment horizontal="right" vertical="center"/>
      <protection/>
    </xf>
    <xf numFmtId="3" fontId="6" fillId="0" borderId="25" xfId="58" applyNumberFormat="1" applyFont="1" applyBorder="1" applyAlignment="1">
      <alignment horizontal="right" vertical="center"/>
      <protection/>
    </xf>
    <xf numFmtId="3" fontId="30" fillId="0" borderId="19" xfId="58" applyNumberFormat="1" applyFont="1" applyBorder="1" applyAlignment="1">
      <alignment horizontal="right" vertical="center"/>
      <protection/>
    </xf>
    <xf numFmtId="3" fontId="30" fillId="0" borderId="25" xfId="58" applyNumberFormat="1" applyFont="1" applyBorder="1" applyAlignment="1">
      <alignment horizontal="right" vertical="center"/>
      <protection/>
    </xf>
    <xf numFmtId="3" fontId="36" fillId="0" borderId="11" xfId="58" applyNumberFormat="1" applyFont="1" applyBorder="1" applyAlignment="1">
      <alignment horizontal="right" vertical="center"/>
      <protection/>
    </xf>
    <xf numFmtId="3" fontId="36" fillId="0" borderId="76" xfId="58" applyNumberFormat="1" applyFont="1" applyBorder="1" applyAlignment="1">
      <alignment horizontal="right" vertical="center"/>
      <protection/>
    </xf>
    <xf numFmtId="3" fontId="30" fillId="0" borderId="13" xfId="58" applyNumberFormat="1" applyFont="1" applyBorder="1" applyAlignment="1">
      <alignment horizontal="right" vertical="center"/>
      <protection/>
    </xf>
    <xf numFmtId="3" fontId="30" fillId="0" borderId="29" xfId="58" applyNumberFormat="1" applyFont="1" applyBorder="1" applyAlignment="1">
      <alignment horizontal="right" vertical="center"/>
      <protection/>
    </xf>
    <xf numFmtId="3" fontId="36" fillId="0" borderId="19" xfId="58" applyNumberFormat="1" applyFont="1" applyBorder="1" applyAlignment="1">
      <alignment horizontal="right" vertical="center"/>
      <protection/>
    </xf>
    <xf numFmtId="3" fontId="36" fillId="0" borderId="25" xfId="58" applyNumberFormat="1" applyFont="1" applyBorder="1" applyAlignment="1">
      <alignment horizontal="right" vertical="center"/>
      <protection/>
    </xf>
    <xf numFmtId="3" fontId="37" fillId="0" borderId="11" xfId="58" applyNumberFormat="1" applyFont="1" applyBorder="1" applyAlignment="1">
      <alignment horizontal="right" vertical="center"/>
      <protection/>
    </xf>
    <xf numFmtId="3" fontId="37" fillId="0" borderId="76" xfId="58" applyNumberFormat="1" applyFont="1" applyBorder="1" applyAlignment="1">
      <alignment horizontal="right" vertical="center"/>
      <protection/>
    </xf>
    <xf numFmtId="0" fontId="15" fillId="0" borderId="22" xfId="0" applyFont="1" applyBorder="1" applyAlignment="1">
      <alignment horizontal="center" vertical="center"/>
    </xf>
    <xf numFmtId="49" fontId="15" fillId="0" borderId="19" xfId="0" applyNumberFormat="1" applyFont="1" applyBorder="1" applyAlignment="1">
      <alignment horizontal="center" vertical="center"/>
    </xf>
    <xf numFmtId="0" fontId="8" fillId="0" borderId="57" xfId="0" applyFont="1" applyBorder="1" applyAlignment="1">
      <alignment vertical="center"/>
    </xf>
    <xf numFmtId="0" fontId="8" fillId="0" borderId="15" xfId="0" applyFont="1" applyBorder="1" applyAlignment="1">
      <alignment horizontal="center" vertical="center" wrapText="1"/>
    </xf>
    <xf numFmtId="49" fontId="8" fillId="0" borderId="11" xfId="0" applyNumberFormat="1" applyFont="1" applyBorder="1" applyAlignment="1">
      <alignment horizontal="center" vertical="center"/>
    </xf>
    <xf numFmtId="3" fontId="6" fillId="0" borderId="19" xfId="58" applyNumberFormat="1" applyFont="1" applyBorder="1" applyAlignment="1">
      <alignment horizontal="right" vertical="center"/>
      <protection/>
    </xf>
    <xf numFmtId="3" fontId="6" fillId="0" borderId="25" xfId="58" applyNumberFormat="1" applyFont="1" applyBorder="1" applyAlignment="1">
      <alignment horizontal="right" vertical="center"/>
      <protection/>
    </xf>
    <xf numFmtId="3" fontId="6" fillId="0" borderId="19" xfId="58" applyNumberFormat="1" applyFont="1" applyBorder="1" applyAlignment="1" applyProtection="1">
      <alignment horizontal="right" vertical="center"/>
      <protection locked="0"/>
    </xf>
    <xf numFmtId="3" fontId="6" fillId="0" borderId="25" xfId="58" applyNumberFormat="1" applyFont="1" applyBorder="1" applyAlignment="1" applyProtection="1">
      <alignment horizontal="right" vertical="center"/>
      <protection locked="0"/>
    </xf>
    <xf numFmtId="3" fontId="6" fillId="0" borderId="19" xfId="58" applyNumberFormat="1" applyFont="1" applyBorder="1" applyAlignment="1" applyProtection="1">
      <alignment horizontal="right" vertical="center"/>
      <protection locked="0"/>
    </xf>
    <xf numFmtId="3" fontId="6" fillId="0" borderId="25" xfId="58" applyNumberFormat="1" applyFont="1" applyBorder="1" applyAlignment="1" applyProtection="1">
      <alignment horizontal="right" vertical="center"/>
      <protection locked="0"/>
    </xf>
    <xf numFmtId="3" fontId="6" fillId="0" borderId="47" xfId="57" applyNumberFormat="1" applyFont="1" applyBorder="1" applyAlignment="1" applyProtection="1">
      <alignment vertical="center"/>
      <protection locked="0"/>
    </xf>
    <xf numFmtId="0" fontId="7" fillId="0" borderId="0" xfId="57" applyFont="1" applyAlignment="1" applyProtection="1">
      <alignment vertical="center"/>
      <protection/>
    </xf>
    <xf numFmtId="0" fontId="20" fillId="0" borderId="0" xfId="57" applyFont="1" applyAlignment="1" applyProtection="1">
      <alignment vertical="center"/>
      <protection/>
    </xf>
    <xf numFmtId="0" fontId="6" fillId="0" borderId="0" xfId="57" applyFont="1" applyProtection="1">
      <alignment/>
      <protection/>
    </xf>
    <xf numFmtId="0" fontId="6" fillId="0" borderId="0" xfId="57" applyFont="1" applyAlignment="1" applyProtection="1">
      <alignment horizontal="right" vertical="center"/>
      <protection/>
    </xf>
    <xf numFmtId="0" fontId="8" fillId="0" borderId="92" xfId="57" applyFont="1" applyBorder="1" applyAlignment="1" applyProtection="1">
      <alignment horizontal="center" vertical="center" wrapText="1"/>
      <protection/>
    </xf>
    <xf numFmtId="0" fontId="8" fillId="0" borderId="17" xfId="57" applyFont="1" applyBorder="1" applyAlignment="1" applyProtection="1">
      <alignment horizontal="center" vertical="center" wrapText="1"/>
      <protection/>
    </xf>
    <xf numFmtId="0" fontId="8" fillId="0" borderId="18" xfId="57" applyFont="1" applyBorder="1" applyAlignment="1" applyProtection="1">
      <alignment horizontal="center" vertical="center" wrapText="1"/>
      <protection/>
    </xf>
    <xf numFmtId="0" fontId="8" fillId="0" borderId="28" xfId="57" applyFont="1" applyBorder="1" applyAlignment="1" applyProtection="1">
      <alignment horizontal="center" vertical="center" wrapText="1"/>
      <protection/>
    </xf>
    <xf numFmtId="0" fontId="6" fillId="0" borderId="0" xfId="57" applyFont="1" applyAlignment="1" applyProtection="1">
      <alignment horizontal="center" vertical="center"/>
      <protection/>
    </xf>
    <xf numFmtId="0" fontId="38" fillId="0" borderId="0" xfId="57" applyFont="1" applyBorder="1" applyAlignment="1" applyProtection="1">
      <alignment vertical="center"/>
      <protection/>
    </xf>
    <xf numFmtId="3" fontId="38" fillId="0" borderId="0" xfId="57" applyNumberFormat="1" applyFont="1" applyFill="1" applyBorder="1" applyAlignment="1" applyProtection="1">
      <alignment vertical="center"/>
      <protection hidden="1"/>
    </xf>
    <xf numFmtId="0" fontId="6" fillId="0" borderId="94" xfId="57" applyFont="1" applyFill="1" applyBorder="1" applyAlignment="1" applyProtection="1">
      <alignment horizontal="left" vertical="center"/>
      <protection/>
    </xf>
    <xf numFmtId="0" fontId="12" fillId="0" borderId="26" xfId="57" applyFont="1" applyFill="1" applyBorder="1" applyAlignment="1" applyProtection="1">
      <alignment vertical="center" wrapText="1"/>
      <protection/>
    </xf>
    <xf numFmtId="0" fontId="12" fillId="0" borderId="0" xfId="57" applyFont="1" applyAlignment="1" applyProtection="1">
      <alignment horizontal="right" vertical="center" wrapText="1"/>
      <protection/>
    </xf>
    <xf numFmtId="0" fontId="12" fillId="0" borderId="19" xfId="57" applyFont="1" applyFill="1" applyBorder="1" applyAlignment="1" applyProtection="1">
      <alignment vertical="center" wrapText="1"/>
      <protection/>
    </xf>
    <xf numFmtId="0" fontId="12" fillId="0" borderId="26" xfId="57" applyFont="1" applyBorder="1" applyAlignment="1" applyProtection="1">
      <alignment vertical="center" wrapText="1"/>
      <protection/>
    </xf>
    <xf numFmtId="0" fontId="12" fillId="0" borderId="18" xfId="57" applyFont="1" applyBorder="1" applyAlignment="1" applyProtection="1">
      <alignment horizontal="left" vertical="center" wrapText="1"/>
      <protection/>
    </xf>
    <xf numFmtId="0" fontId="12" fillId="0" borderId="11" xfId="57" applyFont="1" applyBorder="1" applyAlignment="1" applyProtection="1">
      <alignment horizontal="left" vertical="center" wrapText="1"/>
      <protection/>
    </xf>
    <xf numFmtId="0" fontId="28" fillId="0" borderId="95" xfId="57" applyFont="1" applyBorder="1" applyAlignment="1" applyProtection="1">
      <alignment horizontal="left" vertical="center" wrapText="1"/>
      <protection/>
    </xf>
    <xf numFmtId="0" fontId="12" fillId="0" borderId="0" xfId="57" applyFont="1" applyAlignment="1" applyProtection="1">
      <alignment vertical="center" wrapText="1"/>
      <protection/>
    </xf>
    <xf numFmtId="4" fontId="12" fillId="0" borderId="0" xfId="57" applyNumberFormat="1" applyFont="1" applyAlignment="1" applyProtection="1">
      <alignment vertical="center" wrapText="1"/>
      <protection/>
    </xf>
    <xf numFmtId="0" fontId="6" fillId="0" borderId="0" xfId="57" applyFont="1" applyFill="1" applyAlignment="1" applyProtection="1">
      <alignment vertical="center"/>
      <protection/>
    </xf>
    <xf numFmtId="0" fontId="12" fillId="0" borderId="0" xfId="57" applyFont="1" applyFill="1" applyAlignment="1" applyProtection="1">
      <alignment vertical="center" wrapText="1"/>
      <protection/>
    </xf>
    <xf numFmtId="4" fontId="20" fillId="0" borderId="0" xfId="57" applyNumberFormat="1" applyFont="1" applyAlignment="1" applyProtection="1">
      <alignment vertical="center" wrapText="1"/>
      <protection/>
    </xf>
    <xf numFmtId="4" fontId="6" fillId="0" borderId="0" xfId="57" applyNumberFormat="1" applyFont="1" applyFill="1" applyBorder="1" applyAlignment="1" applyProtection="1">
      <alignment vertical="center"/>
      <protection/>
    </xf>
    <xf numFmtId="0" fontId="27" fillId="0" borderId="0" xfId="57" applyFont="1" applyFill="1" applyBorder="1" applyAlignment="1" applyProtection="1">
      <alignment horizontal="center" vertical="center" wrapText="1"/>
      <protection/>
    </xf>
    <xf numFmtId="0" fontId="27" fillId="0" borderId="0" xfId="57" applyFont="1" applyFill="1" applyBorder="1" applyAlignment="1" applyProtection="1">
      <alignment vertical="center" wrapText="1"/>
      <protection/>
    </xf>
    <xf numFmtId="4" fontId="27" fillId="0" borderId="0" xfId="57" applyNumberFormat="1" applyFont="1" applyFill="1" applyBorder="1" applyAlignment="1" applyProtection="1">
      <alignment horizontal="center" vertical="center" wrapText="1"/>
      <protection/>
    </xf>
    <xf numFmtId="0" fontId="6" fillId="0" borderId="0" xfId="57" applyFont="1" applyFill="1" applyBorder="1" applyAlignment="1" applyProtection="1">
      <alignment vertical="center" wrapText="1"/>
      <protection/>
    </xf>
    <xf numFmtId="0" fontId="27" fillId="0" borderId="0" xfId="57" applyFont="1" applyFill="1" applyBorder="1" applyAlignment="1" applyProtection="1">
      <alignment horizontal="justify" vertical="center" wrapText="1"/>
      <protection/>
    </xf>
    <xf numFmtId="4" fontId="27" fillId="0" borderId="0" xfId="57" applyNumberFormat="1" applyFont="1" applyFill="1" applyBorder="1" applyAlignment="1" applyProtection="1">
      <alignment horizontal="justify" vertical="center" wrapText="1"/>
      <protection/>
    </xf>
    <xf numFmtId="0" fontId="6" fillId="0" borderId="0" xfId="58" applyFont="1" applyBorder="1" applyAlignment="1" applyProtection="1">
      <alignment vertical="center"/>
      <protection/>
    </xf>
    <xf numFmtId="0" fontId="20" fillId="0" borderId="0" xfId="58" applyFont="1" applyBorder="1" applyAlignment="1" applyProtection="1">
      <alignment vertical="center"/>
      <protection/>
    </xf>
    <xf numFmtId="0" fontId="8" fillId="0" borderId="16" xfId="58" applyFont="1" applyBorder="1" applyAlignment="1" applyProtection="1">
      <alignment vertical="center"/>
      <protection/>
    </xf>
    <xf numFmtId="49" fontId="11" fillId="0" borderId="17" xfId="58" applyNumberFormat="1" applyFont="1" applyBorder="1" applyAlignment="1" applyProtection="1">
      <alignment horizontal="center" vertical="center" wrapText="1"/>
      <protection/>
    </xf>
    <xf numFmtId="49" fontId="11" fillId="0" borderId="18" xfId="58" applyNumberFormat="1" applyFont="1" applyBorder="1" applyAlignment="1" applyProtection="1">
      <alignment horizontal="center" vertical="center" wrapText="1"/>
      <protection/>
    </xf>
    <xf numFmtId="3" fontId="8" fillId="0" borderId="18" xfId="58" applyNumberFormat="1" applyFont="1" applyBorder="1" applyAlignment="1" applyProtection="1">
      <alignment horizontal="center" vertical="center" wrapText="1"/>
      <protection/>
    </xf>
    <xf numFmtId="3" fontId="8" fillId="0" borderId="28" xfId="58" applyNumberFormat="1" applyFont="1" applyBorder="1" applyAlignment="1" applyProtection="1">
      <alignment horizontal="center" vertical="center" wrapText="1"/>
      <protection/>
    </xf>
    <xf numFmtId="0" fontId="8" fillId="0" borderId="14" xfId="58" applyFont="1" applyBorder="1" applyAlignment="1" applyProtection="1">
      <alignment vertical="center" wrapText="1"/>
      <protection/>
    </xf>
    <xf numFmtId="3" fontId="8" fillId="0" borderId="13" xfId="58" applyNumberFormat="1" applyFont="1" applyBorder="1" applyAlignment="1" applyProtection="1">
      <alignment horizontal="center" vertical="center" wrapText="1"/>
      <protection/>
    </xf>
    <xf numFmtId="3" fontId="8" fillId="0" borderId="29" xfId="58" applyNumberFormat="1" applyFont="1" applyBorder="1" applyAlignment="1" applyProtection="1">
      <alignment horizontal="center" vertical="center" wrapText="1"/>
      <protection/>
    </xf>
    <xf numFmtId="0" fontId="6" fillId="0" borderId="10" xfId="58" applyFont="1" applyBorder="1" applyAlignment="1" applyProtection="1">
      <alignment vertical="center" wrapText="1"/>
      <protection/>
    </xf>
    <xf numFmtId="49" fontId="6" fillId="0" borderId="68" xfId="58" applyNumberFormat="1" applyFont="1" applyBorder="1" applyAlignment="1" applyProtection="1">
      <alignment horizontal="center" vertical="center" wrapText="1"/>
      <protection/>
    </xf>
    <xf numFmtId="49" fontId="6" fillId="0" borderId="19" xfId="58" applyNumberFormat="1" applyFont="1" applyBorder="1" applyAlignment="1" applyProtection="1">
      <alignment horizontal="center" vertical="center" wrapText="1"/>
      <protection/>
    </xf>
    <xf numFmtId="3" fontId="30" fillId="0" borderId="20" xfId="58" applyNumberFormat="1" applyFont="1" applyBorder="1" applyAlignment="1" applyProtection="1">
      <alignment horizontal="right" vertical="center" wrapText="1"/>
      <protection/>
    </xf>
    <xf numFmtId="3" fontId="30" fillId="0" borderId="24" xfId="58" applyNumberFormat="1" applyFont="1" applyBorder="1" applyAlignment="1" applyProtection="1">
      <alignment horizontal="right" vertical="center" wrapText="1"/>
      <protection/>
    </xf>
    <xf numFmtId="3" fontId="30" fillId="0" borderId="19" xfId="58" applyNumberFormat="1" applyFont="1" applyBorder="1" applyAlignment="1" applyProtection="1">
      <alignment horizontal="right" vertical="center" wrapText="1"/>
      <protection/>
    </xf>
    <xf numFmtId="3" fontId="30" fillId="0" borderId="25" xfId="58" applyNumberFormat="1" applyFont="1" applyBorder="1" applyAlignment="1" applyProtection="1">
      <alignment horizontal="right" vertical="center" wrapText="1"/>
      <protection/>
    </xf>
    <xf numFmtId="0" fontId="6" fillId="0" borderId="10" xfId="58" applyFont="1" applyBorder="1" applyAlignment="1" applyProtection="1">
      <alignment horizontal="left" vertical="center" wrapText="1"/>
      <protection/>
    </xf>
    <xf numFmtId="0" fontId="6" fillId="0" borderId="57" xfId="58" applyFont="1" applyBorder="1" applyAlignment="1" applyProtection="1">
      <alignment vertical="center" wrapText="1"/>
      <protection/>
    </xf>
    <xf numFmtId="49" fontId="6" fillId="0" borderId="75" xfId="58" applyNumberFormat="1" applyFont="1" applyBorder="1" applyAlignment="1" applyProtection="1">
      <alignment horizontal="center" vertical="center" wrapText="1"/>
      <protection/>
    </xf>
    <xf numFmtId="49" fontId="6" fillId="0" borderId="11" xfId="58" applyNumberFormat="1" applyFont="1" applyBorder="1" applyAlignment="1" applyProtection="1">
      <alignment horizontal="center" vertical="center" wrapText="1"/>
      <protection/>
    </xf>
    <xf numFmtId="0" fontId="6" fillId="0" borderId="23" xfId="58" applyFont="1" applyBorder="1" applyAlignment="1" applyProtection="1">
      <alignment horizontal="left" vertical="center" wrapText="1"/>
      <protection/>
    </xf>
    <xf numFmtId="49" fontId="6" fillId="0" borderId="12" xfId="58" applyNumberFormat="1" applyFont="1" applyBorder="1" applyAlignment="1" applyProtection="1">
      <alignment horizontal="center" vertical="center" wrapText="1"/>
      <protection/>
    </xf>
    <xf numFmtId="49" fontId="6" fillId="0" borderId="13" xfId="58" applyNumberFormat="1" applyFont="1" applyBorder="1" applyAlignment="1" applyProtection="1">
      <alignment horizontal="center" vertical="center" wrapText="1"/>
      <protection/>
    </xf>
    <xf numFmtId="3" fontId="30" fillId="0" borderId="13" xfId="58" applyNumberFormat="1" applyFont="1" applyBorder="1" applyAlignment="1" applyProtection="1">
      <alignment horizontal="right" vertical="center" wrapText="1"/>
      <protection/>
    </xf>
    <xf numFmtId="3" fontId="30" fillId="0" borderId="29" xfId="58" applyNumberFormat="1" applyFont="1" applyBorder="1" applyAlignment="1" applyProtection="1">
      <alignment horizontal="right" vertical="center" wrapText="1"/>
      <protection/>
    </xf>
    <xf numFmtId="0" fontId="6" fillId="0" borderId="10" xfId="58" applyFont="1" applyFill="1" applyBorder="1" applyAlignment="1" applyProtection="1">
      <alignment vertical="center" wrapText="1"/>
      <protection/>
    </xf>
    <xf numFmtId="3" fontId="30" fillId="0" borderId="75" xfId="58" applyNumberFormat="1" applyFont="1" applyBorder="1" applyAlignment="1" applyProtection="1">
      <alignment horizontal="right" vertical="center" wrapText="1"/>
      <protection/>
    </xf>
    <xf numFmtId="3" fontId="30" fillId="0" borderId="76" xfId="58" applyNumberFormat="1" applyFont="1" applyBorder="1" applyAlignment="1" applyProtection="1">
      <alignment horizontal="right" vertical="center" wrapText="1"/>
      <protection/>
    </xf>
    <xf numFmtId="0" fontId="8" fillId="0" borderId="92" xfId="58" applyFont="1" applyBorder="1" applyAlignment="1" applyProtection="1">
      <alignment vertical="center" wrapText="1"/>
      <protection/>
    </xf>
    <xf numFmtId="3" fontId="8" fillId="0" borderId="18" xfId="58" applyNumberFormat="1" applyFont="1" applyBorder="1" applyAlignment="1" applyProtection="1">
      <alignment horizontal="right" vertical="center" wrapText="1"/>
      <protection/>
    </xf>
    <xf numFmtId="3" fontId="8" fillId="0" borderId="28" xfId="58" applyNumberFormat="1" applyFont="1" applyBorder="1" applyAlignment="1" applyProtection="1">
      <alignment horizontal="right" vertical="center" wrapText="1"/>
      <protection/>
    </xf>
    <xf numFmtId="0" fontId="6" fillId="0" borderId="14" xfId="58" applyFont="1" applyBorder="1" applyAlignment="1" applyProtection="1">
      <alignment vertical="center" wrapText="1"/>
      <protection/>
    </xf>
    <xf numFmtId="49" fontId="6" fillId="0" borderId="80" xfId="58" applyNumberFormat="1" applyFont="1" applyBorder="1" applyAlignment="1" applyProtection="1">
      <alignment horizontal="center" vertical="center" wrapText="1"/>
      <protection/>
    </xf>
    <xf numFmtId="49" fontId="6" fillId="0" borderId="20" xfId="58" applyNumberFormat="1" applyFont="1" applyBorder="1" applyAlignment="1" applyProtection="1">
      <alignment horizontal="center" vertical="center" wrapText="1"/>
      <protection/>
    </xf>
    <xf numFmtId="49" fontId="10" fillId="0" borderId="68" xfId="58" applyNumberFormat="1" applyFont="1" applyBorder="1" applyAlignment="1" applyProtection="1">
      <alignment horizontal="center" vertical="center"/>
      <protection/>
    </xf>
    <xf numFmtId="49" fontId="6" fillId="0" borderId="15" xfId="58" applyNumberFormat="1" applyFont="1" applyBorder="1" applyAlignment="1" applyProtection="1">
      <alignment horizontal="center" vertical="center" wrapText="1"/>
      <protection/>
    </xf>
    <xf numFmtId="3" fontId="30" fillId="0" borderId="11" xfId="58" applyNumberFormat="1" applyFont="1" applyBorder="1" applyAlignment="1" applyProtection="1">
      <alignment horizontal="right" vertical="center" wrapText="1"/>
      <protection/>
    </xf>
    <xf numFmtId="0" fontId="6" fillId="0" borderId="0" xfId="58" applyFont="1" applyBorder="1" applyAlignment="1" applyProtection="1">
      <alignment vertical="center" wrapText="1"/>
      <protection/>
    </xf>
    <xf numFmtId="49" fontId="6" fillId="0" borderId="0" xfId="58" applyNumberFormat="1" applyFont="1" applyBorder="1" applyAlignment="1" applyProtection="1">
      <alignment horizontal="center" vertical="center" wrapText="1"/>
      <protection/>
    </xf>
    <xf numFmtId="3" fontId="6" fillId="0" borderId="0" xfId="58" applyNumberFormat="1" applyFont="1" applyBorder="1" applyAlignment="1" applyProtection="1">
      <alignment vertical="center"/>
      <protection/>
    </xf>
    <xf numFmtId="0" fontId="9" fillId="0" borderId="0" xfId="58" applyFont="1" applyBorder="1" applyAlignment="1" applyProtection="1">
      <alignment vertical="center"/>
      <protection/>
    </xf>
    <xf numFmtId="49" fontId="6" fillId="0" borderId="0" xfId="58" applyNumberFormat="1" applyFont="1" applyBorder="1" applyAlignment="1" applyProtection="1">
      <alignment vertical="center" wrapText="1"/>
      <protection/>
    </xf>
    <xf numFmtId="0" fontId="6" fillId="0" borderId="0" xfId="58" applyFont="1" applyBorder="1" applyAlignment="1" applyProtection="1">
      <alignment vertical="center"/>
      <protection/>
    </xf>
    <xf numFmtId="49" fontId="6" fillId="0" borderId="0" xfId="58" applyNumberFormat="1" applyFont="1" applyBorder="1" applyAlignment="1" applyProtection="1">
      <alignment vertical="center"/>
      <protection/>
    </xf>
    <xf numFmtId="0" fontId="6" fillId="0" borderId="0" xfId="58" applyFont="1" applyFill="1" applyBorder="1" applyAlignment="1" applyProtection="1">
      <alignment vertical="center"/>
      <protection/>
    </xf>
    <xf numFmtId="3" fontId="6" fillId="0" borderId="19" xfId="58" applyNumberFormat="1" applyFont="1" applyBorder="1" applyAlignment="1" applyProtection="1">
      <alignment horizontal="right" vertical="center" wrapText="1"/>
      <protection locked="0"/>
    </xf>
    <xf numFmtId="3" fontId="6" fillId="0" borderId="25" xfId="58" applyNumberFormat="1" applyFont="1" applyBorder="1" applyAlignment="1" applyProtection="1">
      <alignment horizontal="right" vertical="center" wrapText="1"/>
      <protection locked="0"/>
    </xf>
    <xf numFmtId="3" fontId="6" fillId="0" borderId="11" xfId="58" applyNumberFormat="1" applyFont="1" applyBorder="1" applyAlignment="1" applyProtection="1">
      <alignment horizontal="right" vertical="center" wrapText="1"/>
      <protection locked="0"/>
    </xf>
    <xf numFmtId="3" fontId="6" fillId="0" borderId="76" xfId="58" applyNumberFormat="1" applyFont="1" applyBorder="1" applyAlignment="1" applyProtection="1">
      <alignment horizontal="right" vertical="center" wrapText="1"/>
      <protection locked="0"/>
    </xf>
    <xf numFmtId="0" fontId="7" fillId="0" borderId="0" xfId="57" applyFont="1" applyProtection="1">
      <alignment/>
      <protection/>
    </xf>
    <xf numFmtId="4" fontId="6" fillId="0" borderId="0" xfId="57" applyNumberFormat="1" applyFont="1" applyProtection="1">
      <alignment/>
      <protection/>
    </xf>
    <xf numFmtId="4" fontId="12" fillId="0" borderId="0" xfId="57" applyNumberFormat="1" applyFont="1" applyBorder="1" applyAlignment="1" applyProtection="1">
      <alignment horizontal="right" vertical="top" wrapText="1"/>
      <protection/>
    </xf>
    <xf numFmtId="3" fontId="6" fillId="0" borderId="28" xfId="57" applyNumberFormat="1" applyFont="1" applyBorder="1" applyAlignment="1" applyProtection="1">
      <alignment vertical="center"/>
      <protection locked="0"/>
    </xf>
    <xf numFmtId="3" fontId="6" fillId="0" borderId="29" xfId="57" applyNumberFormat="1" applyFont="1" applyBorder="1" applyAlignment="1" applyProtection="1">
      <alignment vertical="center"/>
      <protection locked="0"/>
    </xf>
    <xf numFmtId="0" fontId="12" fillId="0" borderId="0" xfId="57" applyFont="1" applyBorder="1" applyAlignment="1" applyProtection="1">
      <alignment vertical="top" wrapText="1"/>
      <protection/>
    </xf>
    <xf numFmtId="0" fontId="12" fillId="0" borderId="0" xfId="57" applyFont="1" applyBorder="1" applyAlignment="1" applyProtection="1">
      <alignment horizontal="right" vertical="top" wrapText="1"/>
      <protection/>
    </xf>
    <xf numFmtId="3" fontId="6" fillId="0" borderId="51" xfId="57" applyNumberFormat="1" applyFont="1" applyBorder="1" applyAlignment="1" applyProtection="1">
      <alignment vertical="center"/>
      <protection locked="0"/>
    </xf>
    <xf numFmtId="0" fontId="6" fillId="0" borderId="0" xfId="57" applyFont="1" applyFill="1" applyBorder="1" applyProtection="1">
      <alignment/>
      <protection/>
    </xf>
    <xf numFmtId="3" fontId="6" fillId="0" borderId="25" xfId="57" applyNumberFormat="1" applyFont="1" applyBorder="1" applyAlignment="1" applyProtection="1">
      <alignment vertical="center"/>
      <protection locked="0"/>
    </xf>
    <xf numFmtId="4" fontId="6" fillId="0" borderId="0" xfId="57" applyNumberFormat="1" applyFont="1" applyFill="1" applyBorder="1" applyProtection="1">
      <alignment/>
      <protection/>
    </xf>
    <xf numFmtId="0" fontId="7" fillId="0" borderId="0" xfId="57" applyFont="1" applyFill="1" applyAlignment="1" applyProtection="1">
      <alignment vertical="center"/>
      <protection locked="0"/>
    </xf>
    <xf numFmtId="0" fontId="6" fillId="0" borderId="0" xfId="57" applyFont="1" applyBorder="1" applyAlignment="1" applyProtection="1">
      <alignment horizontal="center" vertical="center"/>
      <protection locked="0"/>
    </xf>
    <xf numFmtId="0" fontId="20" fillId="0" borderId="0" xfId="57" applyFont="1" applyAlignment="1">
      <alignment horizontal="center" vertical="center"/>
      <protection/>
    </xf>
    <xf numFmtId="0" fontId="6" fillId="0" borderId="20" xfId="57" applyFont="1" applyBorder="1" applyAlignment="1" applyProtection="1">
      <alignment horizontal="center" vertical="center" wrapText="1"/>
      <protection locked="0"/>
    </xf>
    <xf numFmtId="0" fontId="6" fillId="0" borderId="96" xfId="57" applyFont="1" applyBorder="1" applyAlignment="1" applyProtection="1">
      <alignment horizontal="center" vertical="center"/>
      <protection locked="0"/>
    </xf>
    <xf numFmtId="0" fontId="10" fillId="0" borderId="88" xfId="57" applyFont="1" applyBorder="1" applyAlignment="1" applyProtection="1">
      <alignment horizontal="center" vertical="center" wrapText="1"/>
      <protection locked="0"/>
    </xf>
    <xf numFmtId="0" fontId="10" fillId="0" borderId="97" xfId="57" applyFont="1" applyBorder="1" applyAlignment="1" applyProtection="1">
      <alignment horizontal="center" vertical="center"/>
      <protection locked="0"/>
    </xf>
    <xf numFmtId="2" fontId="10" fillId="0" borderId="30" xfId="57" applyNumberFormat="1" applyFont="1" applyBorder="1" applyAlignment="1" applyProtection="1">
      <alignment horizontal="center" vertical="center" wrapText="1"/>
      <protection locked="0"/>
    </xf>
    <xf numFmtId="0" fontId="10" fillId="0" borderId="78" xfId="57" applyFont="1" applyBorder="1" applyAlignment="1" applyProtection="1">
      <alignment horizontal="center" vertical="center" wrapText="1"/>
      <protection locked="0"/>
    </xf>
    <xf numFmtId="0" fontId="10" fillId="0" borderId="0" xfId="57" applyFont="1" applyAlignment="1">
      <alignment vertical="center"/>
      <protection/>
    </xf>
    <xf numFmtId="0" fontId="6" fillId="36" borderId="23" xfId="57" applyFont="1" applyFill="1" applyBorder="1" applyAlignment="1" applyProtection="1">
      <alignment horizontal="center" vertical="center"/>
      <protection locked="0"/>
    </xf>
    <xf numFmtId="0" fontId="8" fillId="36" borderId="98" xfId="57" applyFont="1" applyFill="1" applyBorder="1" applyAlignment="1" applyProtection="1">
      <alignment vertical="center" readingOrder="1"/>
      <protection locked="0"/>
    </xf>
    <xf numFmtId="0" fontId="8" fillId="36" borderId="51" xfId="57" applyFont="1" applyFill="1" applyBorder="1" applyAlignment="1" applyProtection="1">
      <alignment vertical="center"/>
      <protection locked="0"/>
    </xf>
    <xf numFmtId="0" fontId="6" fillId="34" borderId="10" xfId="57" applyFont="1" applyFill="1" applyBorder="1" applyAlignment="1" applyProtection="1">
      <alignment horizontal="center" vertical="center"/>
      <protection locked="0"/>
    </xf>
    <xf numFmtId="3" fontId="6" fillId="34" borderId="19" xfId="57" applyNumberFormat="1" applyFont="1" applyFill="1" applyBorder="1" applyAlignment="1" applyProtection="1">
      <alignment horizontal="right" vertical="center"/>
      <protection locked="0"/>
    </xf>
    <xf numFmtId="0" fontId="6" fillId="0" borderId="0" xfId="57" applyFont="1" applyBorder="1" applyAlignment="1">
      <alignment vertical="center" wrapText="1"/>
      <protection/>
    </xf>
    <xf numFmtId="0" fontId="6" fillId="34" borderId="99" xfId="57" applyFont="1" applyFill="1" applyBorder="1" applyAlignment="1" applyProtection="1">
      <alignment horizontal="center" vertical="center"/>
      <protection locked="0"/>
    </xf>
    <xf numFmtId="0" fontId="6" fillId="0" borderId="14" xfId="57" applyFont="1" applyBorder="1" applyAlignment="1" applyProtection="1">
      <alignment horizontal="center" vertical="center"/>
      <protection locked="0"/>
    </xf>
    <xf numFmtId="0" fontId="6" fillId="0" borderId="82" xfId="57" applyFont="1" applyBorder="1" applyAlignment="1" applyProtection="1">
      <alignment horizontal="center" vertical="center"/>
      <protection locked="0"/>
    </xf>
    <xf numFmtId="0" fontId="6" fillId="0" borderId="24" xfId="57" applyFont="1" applyBorder="1" applyAlignment="1" applyProtection="1">
      <alignment vertical="center" wrapText="1"/>
      <protection locked="0"/>
    </xf>
    <xf numFmtId="0" fontId="6" fillId="34" borderId="91" xfId="57" applyFont="1" applyFill="1" applyBorder="1" applyAlignment="1" applyProtection="1">
      <alignment horizontal="center" vertical="center"/>
      <protection locked="0"/>
    </xf>
    <xf numFmtId="0" fontId="6" fillId="0" borderId="100" xfId="57" applyFont="1" applyBorder="1" applyAlignment="1" applyProtection="1">
      <alignment horizontal="center" vertical="center"/>
      <protection locked="0"/>
    </xf>
    <xf numFmtId="0" fontId="6" fillId="34" borderId="101" xfId="57" applyFont="1" applyFill="1" applyBorder="1" applyAlignment="1" applyProtection="1">
      <alignment horizontal="center" vertical="center"/>
      <protection locked="0"/>
    </xf>
    <xf numFmtId="0" fontId="6" fillId="0" borderId="102" xfId="57" applyFont="1" applyBorder="1" applyAlignment="1" applyProtection="1">
      <alignment vertical="center" wrapText="1"/>
      <protection locked="0"/>
    </xf>
    <xf numFmtId="0" fontId="6" fillId="34" borderId="103" xfId="57" applyFont="1" applyFill="1" applyBorder="1" applyAlignment="1" applyProtection="1">
      <alignment horizontal="center" vertical="center"/>
      <protection locked="0"/>
    </xf>
    <xf numFmtId="0" fontId="6" fillId="34" borderId="82" xfId="57" applyFont="1" applyFill="1" applyBorder="1" applyAlignment="1" applyProtection="1">
      <alignment horizontal="right" vertical="center"/>
      <protection locked="0"/>
    </xf>
    <xf numFmtId="49" fontId="15" fillId="0" borderId="24" xfId="57" applyNumberFormat="1" applyFont="1" applyBorder="1" applyAlignment="1" applyProtection="1">
      <alignment vertical="center" wrapText="1"/>
      <protection locked="0"/>
    </xf>
    <xf numFmtId="0" fontId="0" fillId="0" borderId="0" xfId="0" applyFill="1" applyAlignment="1">
      <alignment vertical="center"/>
    </xf>
    <xf numFmtId="3" fontId="12" fillId="0" borderId="80" xfId="60" applyNumberFormat="1" applyFont="1" applyBorder="1" applyAlignment="1" applyProtection="1">
      <alignment horizontal="right" vertical="center"/>
      <protection locked="0"/>
    </xf>
    <xf numFmtId="3" fontId="12" fillId="0" borderId="24" xfId="60" applyNumberFormat="1" applyFont="1" applyBorder="1" applyAlignment="1" applyProtection="1">
      <alignment horizontal="right" vertical="center"/>
      <protection locked="0"/>
    </xf>
    <xf numFmtId="0" fontId="6" fillId="0" borderId="104" xfId="57" applyFont="1" applyBorder="1" applyAlignment="1" applyProtection="1">
      <alignment horizontal="center" vertical="center"/>
      <protection/>
    </xf>
    <xf numFmtId="0" fontId="6" fillId="0" borderId="12" xfId="57" applyFont="1" applyBorder="1" applyAlignment="1" applyProtection="1">
      <alignment vertical="center"/>
      <protection/>
    </xf>
    <xf numFmtId="0" fontId="6" fillId="0" borderId="83" xfId="57" applyFont="1" applyBorder="1" applyAlignment="1" applyProtection="1">
      <alignment vertical="center"/>
      <protection/>
    </xf>
    <xf numFmtId="0" fontId="6" fillId="0" borderId="16" xfId="57" applyFont="1" applyBorder="1" applyAlignment="1" applyProtection="1">
      <alignment vertical="center"/>
      <protection/>
    </xf>
    <xf numFmtId="3" fontId="6" fillId="0" borderId="28" xfId="57" applyNumberFormat="1" applyFont="1" applyBorder="1" applyAlignment="1" applyProtection="1">
      <alignment vertical="center"/>
      <protection/>
    </xf>
    <xf numFmtId="3" fontId="6" fillId="0" borderId="47" xfId="57" applyNumberFormat="1" applyFont="1" applyBorder="1" applyAlignment="1" applyProtection="1">
      <alignment vertical="center"/>
      <protection/>
    </xf>
    <xf numFmtId="0" fontId="6" fillId="0" borderId="0" xfId="57" applyFont="1" applyFill="1" applyBorder="1" applyProtection="1">
      <alignment/>
      <protection locked="0"/>
    </xf>
    <xf numFmtId="4" fontId="6" fillId="0" borderId="0" xfId="57" applyNumberFormat="1" applyFont="1" applyFill="1" applyBorder="1" applyProtection="1">
      <alignment/>
      <protection locked="0"/>
    </xf>
    <xf numFmtId="0" fontId="15" fillId="0" borderId="0" xfId="57" applyFont="1" applyProtection="1">
      <alignment/>
      <protection locked="0"/>
    </xf>
    <xf numFmtId="0" fontId="20" fillId="0" borderId="0" xfId="57" applyFont="1" applyFill="1" applyBorder="1" applyProtection="1">
      <alignment/>
      <protection locked="0"/>
    </xf>
    <xf numFmtId="0" fontId="29" fillId="0" borderId="0" xfId="57" applyFont="1" applyFill="1" applyBorder="1" applyProtection="1">
      <alignment/>
      <protection locked="0"/>
    </xf>
    <xf numFmtId="0" fontId="6" fillId="33" borderId="21" xfId="57" applyFont="1" applyFill="1" applyBorder="1" applyAlignment="1" applyProtection="1">
      <alignment horizontal="center" vertical="center"/>
      <protection locked="0"/>
    </xf>
    <xf numFmtId="0" fontId="6" fillId="0" borderId="22" xfId="57" applyFont="1" applyBorder="1" applyAlignment="1" applyProtection="1">
      <alignment horizontal="center" vertical="center"/>
      <protection locked="0"/>
    </xf>
    <xf numFmtId="0" fontId="6" fillId="33" borderId="22" xfId="57" applyFont="1" applyFill="1" applyBorder="1" applyAlignment="1" applyProtection="1">
      <alignment horizontal="center" vertical="center"/>
      <protection locked="0"/>
    </xf>
    <xf numFmtId="0" fontId="6" fillId="33" borderId="15" xfId="57" applyFont="1" applyFill="1" applyBorder="1" applyAlignment="1" applyProtection="1">
      <alignment horizontal="center" vertical="center"/>
      <protection locked="0"/>
    </xf>
    <xf numFmtId="3" fontId="6" fillId="33" borderId="19" xfId="57" applyNumberFormat="1" applyFont="1" applyFill="1" applyBorder="1" applyAlignment="1" applyProtection="1">
      <alignment horizontal="right" vertical="center" wrapText="1"/>
      <protection locked="0"/>
    </xf>
    <xf numFmtId="3" fontId="6" fillId="33" borderId="25" xfId="57" applyNumberFormat="1" applyFont="1" applyFill="1" applyBorder="1" applyAlignment="1" applyProtection="1">
      <alignment horizontal="right" vertical="center" wrapText="1"/>
      <protection hidden="1"/>
    </xf>
    <xf numFmtId="0" fontId="6" fillId="34" borderId="105" xfId="57" applyFont="1" applyFill="1" applyBorder="1" applyAlignment="1" applyProtection="1">
      <alignment horizontal="center" vertical="center"/>
      <protection locked="0"/>
    </xf>
    <xf numFmtId="0" fontId="6" fillId="34" borderId="31" xfId="57" applyFont="1" applyFill="1" applyBorder="1" applyAlignment="1" applyProtection="1">
      <alignment vertical="center" wrapText="1"/>
      <protection locked="0"/>
    </xf>
    <xf numFmtId="3" fontId="30" fillId="0" borderId="19" xfId="58" applyNumberFormat="1" applyFont="1" applyBorder="1" applyAlignment="1" applyProtection="1">
      <alignment horizontal="right" vertical="center" wrapText="1"/>
      <protection locked="0"/>
    </xf>
    <xf numFmtId="3" fontId="30" fillId="0" borderId="25" xfId="58" applyNumberFormat="1" applyFont="1" applyBorder="1" applyAlignment="1" applyProtection="1">
      <alignment horizontal="right" vertical="center" wrapText="1"/>
      <protection locked="0"/>
    </xf>
    <xf numFmtId="0" fontId="12" fillId="0" borderId="0" xfId="0" applyFont="1" applyAlignment="1">
      <alignment vertical="center"/>
    </xf>
    <xf numFmtId="0" fontId="13" fillId="33" borderId="22"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78" xfId="0" applyFont="1" applyFill="1" applyBorder="1" applyAlignment="1">
      <alignment horizontal="center" vertical="center"/>
    </xf>
    <xf numFmtId="3" fontId="13" fillId="0" borderId="0" xfId="0" applyNumberFormat="1" applyFont="1" applyAlignment="1">
      <alignment horizontal="right" vertical="center"/>
    </xf>
    <xf numFmtId="3" fontId="6" fillId="33" borderId="94" xfId="57" applyNumberFormat="1" applyFont="1" applyFill="1" applyBorder="1" applyAlignment="1">
      <alignment horizontal="right" vertical="center"/>
      <protection/>
    </xf>
    <xf numFmtId="0" fontId="13" fillId="0" borderId="0" xfId="0" applyFont="1" applyAlignment="1">
      <alignment vertical="center"/>
    </xf>
    <xf numFmtId="3" fontId="6" fillId="33" borderId="19" xfId="57" applyNumberFormat="1" applyFont="1" applyFill="1" applyBorder="1" applyAlignment="1">
      <alignment horizontal="right" vertical="center"/>
      <protection/>
    </xf>
    <xf numFmtId="3" fontId="12" fillId="0" borderId="0" xfId="0" applyNumberFormat="1" applyFont="1" applyAlignment="1">
      <alignment horizontal="right" vertical="center"/>
    </xf>
    <xf numFmtId="3" fontId="6" fillId="33" borderId="22" xfId="57" applyNumberFormat="1" applyFont="1" applyFill="1" applyBorder="1" applyAlignment="1">
      <alignment horizontal="right" vertical="center"/>
      <protection/>
    </xf>
    <xf numFmtId="3" fontId="6" fillId="37" borderId="19" xfId="57" applyNumberFormat="1" applyFont="1" applyFill="1" applyBorder="1" applyAlignment="1">
      <alignment horizontal="right" vertical="center"/>
      <protection/>
    </xf>
    <xf numFmtId="3" fontId="6" fillId="37" borderId="25" xfId="57" applyNumberFormat="1" applyFont="1" applyFill="1" applyBorder="1" applyAlignment="1">
      <alignment horizontal="right" vertical="center"/>
      <protection/>
    </xf>
    <xf numFmtId="3" fontId="0" fillId="0" borderId="0" xfId="0" applyNumberFormat="1" applyFill="1" applyAlignment="1">
      <alignment horizontal="right" vertical="center"/>
    </xf>
    <xf numFmtId="0" fontId="13" fillId="33" borderId="35" xfId="0" applyFont="1" applyFill="1" applyBorder="1" applyAlignment="1">
      <alignment horizontal="left" vertical="center"/>
    </xf>
    <xf numFmtId="0" fontId="13" fillId="33" borderId="41" xfId="0" applyFont="1" applyFill="1" applyBorder="1" applyAlignment="1">
      <alignment horizontal="left" vertical="center"/>
    </xf>
    <xf numFmtId="0" fontId="6" fillId="0" borderId="22" xfId="0" applyFont="1" applyBorder="1" applyAlignment="1">
      <alignment horizontal="center" vertical="center"/>
    </xf>
    <xf numFmtId="0" fontId="24" fillId="0" borderId="41" xfId="0" applyFont="1" applyFill="1" applyBorder="1" applyAlignment="1">
      <alignment vertical="center"/>
    </xf>
    <xf numFmtId="0" fontId="12" fillId="0" borderId="22" xfId="0" applyFont="1" applyFill="1" applyBorder="1" applyAlignment="1">
      <alignment horizontal="center" vertical="center"/>
    </xf>
    <xf numFmtId="0" fontId="24" fillId="0" borderId="41" xfId="0" applyFont="1" applyFill="1" applyBorder="1" applyAlignment="1">
      <alignment horizontal="left" vertical="center"/>
    </xf>
    <xf numFmtId="3" fontId="13"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0" fontId="13" fillId="0" borderId="22" xfId="0" applyFont="1" applyFill="1" applyBorder="1" applyAlignment="1">
      <alignment horizontal="center" vertical="center"/>
    </xf>
    <xf numFmtId="0" fontId="13" fillId="0" borderId="35" xfId="0" applyFont="1" applyFill="1" applyBorder="1" applyAlignment="1">
      <alignment horizontal="left" vertical="center"/>
    </xf>
    <xf numFmtId="0" fontId="12" fillId="0" borderId="43" xfId="0" applyFont="1" applyFill="1" applyBorder="1" applyAlignment="1">
      <alignment horizontal="center" vertical="center"/>
    </xf>
    <xf numFmtId="0" fontId="12" fillId="33" borderId="17" xfId="0" applyFont="1" applyFill="1" applyBorder="1" applyAlignment="1">
      <alignment horizontal="center" vertical="center"/>
    </xf>
    <xf numFmtId="0" fontId="21" fillId="33" borderId="106" xfId="0" applyFont="1" applyFill="1" applyBorder="1" applyAlignment="1">
      <alignment horizontal="left" vertical="center"/>
    </xf>
    <xf numFmtId="0" fontId="1" fillId="33" borderId="73" xfId="0" applyFont="1" applyFill="1" applyBorder="1" applyAlignment="1">
      <alignment vertical="center"/>
    </xf>
    <xf numFmtId="0" fontId="12" fillId="0" borderId="0" xfId="0" applyFont="1" applyFill="1" applyBorder="1" applyAlignment="1">
      <alignment horizontal="center" vertical="center"/>
    </xf>
    <xf numFmtId="0" fontId="28" fillId="0" borderId="0" xfId="0" applyFont="1" applyAlignment="1">
      <alignment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wrapText="1" shrinkToFit="1"/>
    </xf>
    <xf numFmtId="0" fontId="12" fillId="0" borderId="109" xfId="0" applyFont="1" applyFill="1" applyBorder="1" applyAlignment="1">
      <alignment horizontal="center" vertical="center" wrapText="1" shrinkToFit="1"/>
    </xf>
    <xf numFmtId="0" fontId="12" fillId="0" borderId="75" xfId="0" applyFont="1" applyFill="1" applyBorder="1" applyAlignment="1">
      <alignment horizontal="center" vertical="center" wrapText="1" shrinkToFit="1"/>
    </xf>
    <xf numFmtId="0" fontId="13" fillId="34" borderId="22" xfId="0" applyFont="1" applyFill="1" applyBorder="1" applyAlignment="1">
      <alignment horizontal="center" vertical="center"/>
    </xf>
    <xf numFmtId="0" fontId="13" fillId="34" borderId="41" xfId="0" applyFont="1" applyFill="1" applyBorder="1" applyAlignment="1">
      <alignment horizontal="left" vertical="center"/>
    </xf>
    <xf numFmtId="3" fontId="12" fillId="0" borderId="0" xfId="0" applyNumberFormat="1" applyFont="1" applyFill="1" applyBorder="1" applyAlignment="1">
      <alignment horizontal="right" vertical="center"/>
    </xf>
    <xf numFmtId="0" fontId="12" fillId="0" borderId="41" xfId="0" applyFont="1" applyBorder="1" applyAlignment="1">
      <alignment horizontal="left" vertical="center"/>
    </xf>
    <xf numFmtId="0" fontId="13" fillId="0" borderId="22" xfId="0" applyFont="1" applyBorder="1" applyAlignment="1">
      <alignment horizontal="center" vertical="center"/>
    </xf>
    <xf numFmtId="0" fontId="13" fillId="0" borderId="41" xfId="0" applyFont="1" applyBorder="1" applyAlignment="1">
      <alignment horizontal="left" vertical="center"/>
    </xf>
    <xf numFmtId="3" fontId="13" fillId="0" borderId="0" xfId="0" applyNumberFormat="1" applyFont="1" applyFill="1" applyBorder="1" applyAlignment="1">
      <alignment horizontal="right" vertical="center"/>
    </xf>
    <xf numFmtId="0" fontId="13" fillId="0" borderId="44" xfId="0" applyFont="1" applyBorder="1" applyAlignment="1">
      <alignment horizontal="left" vertical="center"/>
    </xf>
    <xf numFmtId="0" fontId="12" fillId="0" borderId="35" xfId="0" applyFont="1" applyFill="1" applyBorder="1" applyAlignment="1">
      <alignment horizontal="left" vertical="center"/>
    </xf>
    <xf numFmtId="3" fontId="6" fillId="0" borderId="0" xfId="57" applyNumberFormat="1" applyFont="1" applyFill="1" applyBorder="1" applyAlignment="1">
      <alignment horizontal="right" vertical="center"/>
      <protection/>
    </xf>
    <xf numFmtId="0" fontId="12" fillId="0" borderId="0" xfId="0" applyFont="1" applyFill="1" applyAlignment="1">
      <alignment vertical="center"/>
    </xf>
    <xf numFmtId="0" fontId="13" fillId="0" borderId="0" xfId="0" applyFont="1" applyFill="1" applyAlignment="1">
      <alignment vertical="center"/>
    </xf>
    <xf numFmtId="3" fontId="6" fillId="0" borderId="35" xfId="57" applyNumberFormat="1" applyFont="1" applyFill="1" applyBorder="1" applyAlignment="1">
      <alignment horizontal="right" vertical="center"/>
      <protection/>
    </xf>
    <xf numFmtId="3" fontId="6" fillId="0" borderId="79" xfId="57" applyNumberFormat="1" applyFont="1" applyFill="1" applyBorder="1" applyAlignment="1">
      <alignment horizontal="right" vertical="center"/>
      <protection/>
    </xf>
    <xf numFmtId="0" fontId="12" fillId="36" borderId="17" xfId="0" applyFont="1" applyFill="1" applyBorder="1" applyAlignment="1">
      <alignment horizontal="center" vertical="center"/>
    </xf>
    <xf numFmtId="0" fontId="12" fillId="36" borderId="90" xfId="0" applyFont="1" applyFill="1" applyBorder="1" applyAlignment="1">
      <alignment horizontal="center" vertical="center"/>
    </xf>
    <xf numFmtId="0" fontId="13" fillId="36" borderId="28" xfId="0" applyFont="1" applyFill="1" applyBorder="1" applyAlignment="1">
      <alignment vertical="center"/>
    </xf>
    <xf numFmtId="3" fontId="6" fillId="36" borderId="17" xfId="57" applyNumberFormat="1" applyFont="1" applyFill="1" applyBorder="1" applyAlignment="1">
      <alignment horizontal="right" vertical="center"/>
      <protection/>
    </xf>
    <xf numFmtId="3" fontId="6" fillId="36" borderId="18" xfId="57" applyNumberFormat="1" applyFont="1" applyFill="1" applyBorder="1" applyAlignment="1">
      <alignment horizontal="right" vertical="center"/>
      <protection/>
    </xf>
    <xf numFmtId="0" fontId="21" fillId="0" borderId="0" xfId="0" applyFont="1" applyFill="1" applyBorder="1" applyAlignment="1">
      <alignment vertical="center"/>
    </xf>
    <xf numFmtId="0" fontId="12" fillId="0" borderId="0" xfId="0" applyFont="1" applyFill="1" applyBorder="1" applyAlignment="1">
      <alignment vertical="center"/>
    </xf>
    <xf numFmtId="0" fontId="26" fillId="0" borderId="0" xfId="0" applyFont="1" applyAlignment="1">
      <alignment vertical="center"/>
    </xf>
    <xf numFmtId="0" fontId="7" fillId="0" borderId="0" xfId="0" applyFont="1" applyAlignment="1">
      <alignment vertical="center"/>
    </xf>
    <xf numFmtId="0" fontId="12" fillId="0" borderId="45" xfId="0" applyFont="1" applyBorder="1" applyAlignment="1">
      <alignment vertical="center"/>
    </xf>
    <xf numFmtId="0" fontId="12" fillId="0" borderId="42" xfId="0" applyFont="1" applyBorder="1" applyAlignment="1">
      <alignment vertical="center"/>
    </xf>
    <xf numFmtId="49" fontId="12" fillId="0" borderId="35" xfId="0" applyNumberFormat="1" applyFont="1" applyBorder="1" applyAlignment="1">
      <alignment horizontal="left" vertical="center" wrapText="1"/>
    </xf>
    <xf numFmtId="49" fontId="12" fillId="0" borderId="35" xfId="0" applyNumberFormat="1" applyFont="1" applyBorder="1" applyAlignment="1">
      <alignment horizontal="left" vertical="center"/>
    </xf>
    <xf numFmtId="0" fontId="12" fillId="0" borderId="0" xfId="0" applyFont="1" applyBorder="1" applyAlignment="1">
      <alignment vertical="center"/>
    </xf>
    <xf numFmtId="49" fontId="12"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xf>
    <xf numFmtId="0" fontId="12" fillId="0" borderId="35" xfId="0" applyFont="1" applyBorder="1" applyAlignment="1">
      <alignment vertical="center"/>
    </xf>
    <xf numFmtId="0" fontId="12" fillId="0" borderId="35" xfId="0" applyFont="1" applyBorder="1" applyAlignment="1">
      <alignment horizontal="left" vertical="center"/>
    </xf>
    <xf numFmtId="0" fontId="12" fillId="0" borderId="110" xfId="0" applyFont="1" applyBorder="1" applyAlignment="1">
      <alignment vertical="center"/>
    </xf>
    <xf numFmtId="0" fontId="12" fillId="0" borderId="35" xfId="0" applyFont="1" applyBorder="1" applyAlignment="1">
      <alignment horizontal="center" vertical="center"/>
    </xf>
    <xf numFmtId="16" fontId="12" fillId="0" borderId="35" xfId="0" applyNumberFormat="1" applyFont="1" applyBorder="1" applyAlignment="1">
      <alignment horizontal="left" vertical="center"/>
    </xf>
    <xf numFmtId="0" fontId="13" fillId="34" borderId="35" xfId="0" applyFont="1" applyFill="1" applyBorder="1" applyAlignment="1">
      <alignment horizontal="left" vertical="center"/>
    </xf>
    <xf numFmtId="0" fontId="13" fillId="34" borderId="111" xfId="0" applyFont="1" applyFill="1" applyBorder="1" applyAlignment="1">
      <alignment horizontal="left" vertical="center"/>
    </xf>
    <xf numFmtId="0" fontId="13" fillId="0" borderId="0" xfId="0" applyFont="1" applyFill="1" applyBorder="1" applyAlignment="1">
      <alignment vertical="center"/>
    </xf>
    <xf numFmtId="0" fontId="31" fillId="0" borderId="0" xfId="0" applyFont="1" applyAlignment="1">
      <alignment vertical="center"/>
    </xf>
    <xf numFmtId="3" fontId="6" fillId="0" borderId="28" xfId="57" applyNumberFormat="1" applyFont="1" applyBorder="1" applyAlignment="1" applyProtection="1">
      <alignment vertical="center"/>
      <protection locked="0"/>
    </xf>
    <xf numFmtId="165" fontId="6" fillId="0" borderId="39" xfId="57" applyNumberFormat="1" applyFont="1" applyBorder="1" applyAlignment="1" applyProtection="1">
      <alignment vertical="center"/>
      <protection locked="0"/>
    </xf>
    <xf numFmtId="165" fontId="6" fillId="0" borderId="41" xfId="57" applyNumberFormat="1" applyFont="1" applyBorder="1" applyAlignment="1" applyProtection="1">
      <alignment vertical="center"/>
      <protection locked="0"/>
    </xf>
    <xf numFmtId="165" fontId="6" fillId="0" borderId="25" xfId="57" applyNumberFormat="1" applyFont="1" applyBorder="1" applyAlignment="1" applyProtection="1">
      <alignment vertical="center"/>
      <protection locked="0"/>
    </xf>
    <xf numFmtId="165" fontId="6" fillId="0" borderId="27" xfId="57" applyNumberFormat="1" applyFont="1" applyBorder="1" applyAlignment="1" applyProtection="1">
      <alignment vertical="center"/>
      <protection locked="0"/>
    </xf>
    <xf numFmtId="0" fontId="6" fillId="33" borderId="94" xfId="57" applyFont="1" applyFill="1" applyBorder="1" applyAlignment="1" applyProtection="1">
      <alignment horizontal="center" vertical="center"/>
      <protection/>
    </xf>
    <xf numFmtId="0" fontId="6" fillId="33" borderId="21" xfId="57" applyFont="1" applyFill="1" applyBorder="1" applyAlignment="1" applyProtection="1">
      <alignment horizontal="center" vertical="center"/>
      <protection/>
    </xf>
    <xf numFmtId="0" fontId="8" fillId="0" borderId="16" xfId="57" applyFont="1" applyBorder="1" applyAlignment="1" applyProtection="1">
      <alignment horizontal="center" vertical="center" wrapText="1"/>
      <protection/>
    </xf>
    <xf numFmtId="173" fontId="6" fillId="34" borderId="19" xfId="57" applyNumberFormat="1" applyFont="1" applyFill="1" applyBorder="1" applyAlignment="1" applyProtection="1">
      <alignment horizontal="right" vertical="center"/>
      <protection locked="0"/>
    </xf>
    <xf numFmtId="0" fontId="6" fillId="0" borderId="13" xfId="57" applyFont="1" applyBorder="1" applyAlignment="1" applyProtection="1">
      <alignment horizontal="center" vertical="center" wrapText="1"/>
      <protection/>
    </xf>
    <xf numFmtId="0" fontId="6" fillId="0" borderId="30" xfId="57" applyFont="1" applyBorder="1" applyAlignment="1" applyProtection="1">
      <alignment horizontal="center" vertical="center" wrapText="1"/>
      <protection/>
    </xf>
    <xf numFmtId="0" fontId="7" fillId="0" borderId="0" xfId="57" applyFont="1" applyFill="1" applyAlignment="1" applyProtection="1">
      <alignment vertical="center"/>
      <protection/>
    </xf>
    <xf numFmtId="0" fontId="6" fillId="33" borderId="19" xfId="57" applyFont="1" applyFill="1" applyBorder="1" applyAlignment="1" applyProtection="1">
      <alignment horizontal="left" vertical="center"/>
      <protection/>
    </xf>
    <xf numFmtId="0" fontId="6" fillId="0" borderId="42" xfId="57" applyFont="1" applyBorder="1" applyAlignment="1" applyProtection="1">
      <alignment vertical="center" wrapText="1"/>
      <protection/>
    </xf>
    <xf numFmtId="3" fontId="6" fillId="0" borderId="26" xfId="57" applyNumberFormat="1" applyFont="1" applyBorder="1" applyAlignment="1" applyProtection="1">
      <alignment vertical="center" wrapText="1"/>
      <protection/>
    </xf>
    <xf numFmtId="3" fontId="8" fillId="0" borderId="17" xfId="57" applyNumberFormat="1" applyFont="1" applyFill="1" applyBorder="1" applyAlignment="1" applyProtection="1">
      <alignment horizontal="left" vertical="center"/>
      <protection/>
    </xf>
    <xf numFmtId="3" fontId="8" fillId="0" borderId="90" xfId="57" applyNumberFormat="1" applyFont="1" applyFill="1" applyBorder="1" applyAlignment="1" applyProtection="1">
      <alignment vertical="center"/>
      <protection/>
    </xf>
    <xf numFmtId="0" fontId="29" fillId="0" borderId="0" xfId="57" applyFont="1" applyAlignment="1" applyProtection="1">
      <alignment horizontal="left" vertical="center" wrapText="1"/>
      <protection/>
    </xf>
    <xf numFmtId="165" fontId="6" fillId="0" borderId="27" xfId="57" applyNumberFormat="1" applyFont="1" applyBorder="1" applyAlignment="1" applyProtection="1">
      <alignment vertical="center"/>
      <protection/>
    </xf>
    <xf numFmtId="0" fontId="22" fillId="0" borderId="0" xfId="57" applyFont="1" applyAlignment="1" applyProtection="1">
      <alignment vertical="center"/>
      <protection/>
    </xf>
    <xf numFmtId="0" fontId="6" fillId="33" borderId="43" xfId="57" applyFont="1" applyFill="1" applyBorder="1" applyAlignment="1" applyProtection="1">
      <alignment horizontal="center" vertical="center" wrapText="1"/>
      <protection/>
    </xf>
    <xf numFmtId="0" fontId="6" fillId="0" borderId="32" xfId="57" applyFont="1" applyFill="1" applyBorder="1" applyAlignment="1">
      <alignment horizontal="center" vertical="center" wrapText="1"/>
      <protection/>
    </xf>
    <xf numFmtId="3" fontId="6" fillId="0" borderId="0" xfId="57" applyNumberFormat="1" applyFont="1" applyAlignment="1">
      <alignment vertical="center"/>
      <protection/>
    </xf>
    <xf numFmtId="0" fontId="38" fillId="0" borderId="0" xfId="57" applyFont="1" applyAlignment="1">
      <alignment vertical="center"/>
      <protection/>
    </xf>
    <xf numFmtId="4" fontId="38" fillId="0" borderId="0" xfId="57" applyNumberFormat="1" applyFont="1" applyAlignment="1">
      <alignment vertical="center"/>
      <protection/>
    </xf>
    <xf numFmtId="3" fontId="38" fillId="0" borderId="0" xfId="57" applyNumberFormat="1" applyFont="1" applyAlignment="1">
      <alignment vertical="center"/>
      <protection/>
    </xf>
    <xf numFmtId="0" fontId="7" fillId="0" borderId="0" xfId="57" applyFont="1" applyAlignment="1" applyProtection="1">
      <alignment/>
      <protection/>
    </xf>
    <xf numFmtId="0" fontId="41" fillId="0" borderId="0" xfId="0" applyFont="1" applyAlignment="1" applyProtection="1">
      <alignment vertical="center"/>
      <protection/>
    </xf>
    <xf numFmtId="3" fontId="6" fillId="0" borderId="13" xfId="57" applyNumberFormat="1" applyFont="1" applyBorder="1" applyAlignment="1" applyProtection="1">
      <alignment horizontal="right" vertical="center"/>
      <protection/>
    </xf>
    <xf numFmtId="0" fontId="38" fillId="0" borderId="0" xfId="57" applyFont="1" applyAlignment="1" applyProtection="1">
      <alignment vertical="center"/>
      <protection/>
    </xf>
    <xf numFmtId="3" fontId="39" fillId="0" borderId="0" xfId="57" applyNumberFormat="1" applyFont="1" applyAlignment="1" applyProtection="1">
      <alignment vertical="center"/>
      <protection/>
    </xf>
    <xf numFmtId="0" fontId="9" fillId="0" borderId="0" xfId="57" applyFont="1" applyAlignment="1" applyProtection="1">
      <alignment vertical="center"/>
      <protection/>
    </xf>
    <xf numFmtId="165" fontId="0" fillId="0" borderId="58" xfId="0" applyNumberFormat="1" applyFont="1" applyBorder="1" applyAlignment="1" applyProtection="1">
      <alignment horizontal="right" vertical="center"/>
      <protection locked="0"/>
    </xf>
    <xf numFmtId="165" fontId="0" fillId="0" borderId="40" xfId="0" applyNumberFormat="1" applyFont="1" applyBorder="1" applyAlignment="1" applyProtection="1">
      <alignment horizontal="right" vertical="center"/>
      <protection locked="0"/>
    </xf>
    <xf numFmtId="165" fontId="0" fillId="0" borderId="83" xfId="0" applyNumberFormat="1" applyFont="1" applyBorder="1" applyAlignment="1" applyProtection="1">
      <alignment horizontal="right" vertical="center"/>
      <protection locked="0"/>
    </xf>
    <xf numFmtId="165" fontId="0" fillId="0" borderId="42" xfId="0" applyNumberFormat="1" applyFont="1" applyBorder="1" applyAlignment="1" applyProtection="1">
      <alignment horizontal="right" vertical="center"/>
      <protection locked="0"/>
    </xf>
    <xf numFmtId="165" fontId="0" fillId="0" borderId="43" xfId="0" applyNumberFormat="1" applyFont="1" applyBorder="1" applyAlignment="1" applyProtection="1">
      <alignment horizontal="right" vertical="center"/>
      <protection/>
    </xf>
    <xf numFmtId="165" fontId="0" fillId="0" borderId="27" xfId="0" applyNumberFormat="1" applyFont="1" applyBorder="1" applyAlignment="1" applyProtection="1">
      <alignment horizontal="right" vertical="center"/>
      <protection/>
    </xf>
    <xf numFmtId="165" fontId="0" fillId="0" borderId="43" xfId="0" applyNumberFormat="1" applyBorder="1" applyAlignment="1" applyProtection="1">
      <alignment horizontal="right" vertical="center"/>
      <protection/>
    </xf>
    <xf numFmtId="165" fontId="0" fillId="0" borderId="27" xfId="0" applyNumberFormat="1" applyBorder="1" applyAlignment="1" applyProtection="1">
      <alignment horizontal="right" vertical="center"/>
      <protection/>
    </xf>
    <xf numFmtId="165" fontId="0" fillId="0" borderId="112" xfId="0" applyNumberFormat="1" applyFont="1" applyBorder="1" applyAlignment="1" applyProtection="1">
      <alignment horizontal="right" vertical="center"/>
      <protection/>
    </xf>
    <xf numFmtId="165" fontId="0" fillId="0" borderId="45" xfId="0" applyNumberFormat="1" applyFont="1" applyBorder="1" applyAlignment="1" applyProtection="1">
      <alignment horizontal="right" vertical="center"/>
      <protection/>
    </xf>
    <xf numFmtId="165" fontId="8" fillId="0" borderId="17" xfId="57" applyNumberFormat="1" applyFont="1" applyFill="1" applyBorder="1" applyAlignment="1" applyProtection="1">
      <alignment horizontal="right" vertical="center" wrapText="1"/>
      <protection/>
    </xf>
    <xf numFmtId="165" fontId="8" fillId="0" borderId="46" xfId="57" applyNumberFormat="1" applyFont="1" applyFill="1" applyBorder="1" applyAlignment="1" applyProtection="1">
      <alignment horizontal="right" vertical="center" wrapText="1"/>
      <protection/>
    </xf>
    <xf numFmtId="165" fontId="8" fillId="0" borderId="18" xfId="57" applyNumberFormat="1" applyFont="1" applyFill="1" applyBorder="1" applyAlignment="1" applyProtection="1">
      <alignment horizontal="right" vertical="center" wrapText="1"/>
      <protection/>
    </xf>
    <xf numFmtId="165" fontId="8" fillId="0" borderId="28" xfId="57" applyNumberFormat="1" applyFont="1" applyFill="1" applyBorder="1" applyAlignment="1" applyProtection="1">
      <alignment horizontal="right" vertical="center" wrapText="1"/>
      <protection/>
    </xf>
    <xf numFmtId="165" fontId="21" fillId="0" borderId="17" xfId="0" applyNumberFormat="1" applyFont="1" applyBorder="1" applyAlignment="1" applyProtection="1">
      <alignment horizontal="right" vertical="center"/>
      <protection/>
    </xf>
    <xf numFmtId="165" fontId="21" fillId="0" borderId="28" xfId="0" applyNumberFormat="1" applyFont="1" applyBorder="1" applyAlignment="1" applyProtection="1">
      <alignment horizontal="right" vertical="center"/>
      <protection/>
    </xf>
    <xf numFmtId="165" fontId="21" fillId="0" borderId="16" xfId="0" applyNumberFormat="1" applyFont="1" applyBorder="1" applyAlignment="1" applyProtection="1">
      <alignment horizontal="right" vertical="center"/>
      <protection/>
    </xf>
    <xf numFmtId="165" fontId="21" fillId="0" borderId="87" xfId="0" applyNumberFormat="1" applyFont="1" applyBorder="1" applyAlignment="1" applyProtection="1">
      <alignment horizontal="right" vertical="center"/>
      <protection/>
    </xf>
    <xf numFmtId="165" fontId="21" fillId="33" borderId="28" xfId="0" applyNumberFormat="1" applyFont="1" applyFill="1" applyBorder="1" applyAlignment="1" applyProtection="1">
      <alignment horizontal="right" vertical="center"/>
      <protection/>
    </xf>
    <xf numFmtId="0" fontId="6" fillId="0" borderId="0" xfId="57" applyFont="1" applyProtection="1">
      <alignment/>
      <protection locked="0"/>
    </xf>
    <xf numFmtId="0" fontId="6" fillId="0" borderId="0" xfId="57" applyFont="1" applyFill="1" applyBorder="1" applyAlignment="1" applyProtection="1">
      <alignment horizontal="left" vertical="center" wrapText="1"/>
      <protection locked="0"/>
    </xf>
    <xf numFmtId="4" fontId="6" fillId="0" borderId="0" xfId="57" applyNumberFormat="1" applyFont="1" applyFill="1" applyBorder="1" applyAlignment="1" applyProtection="1">
      <alignment horizontal="left" vertical="center" wrapText="1"/>
      <protection locked="0"/>
    </xf>
    <xf numFmtId="0" fontId="6" fillId="0" borderId="41" xfId="0" applyFont="1" applyFill="1" applyBorder="1" applyAlignment="1">
      <alignment horizontal="justify" vertical="center"/>
    </xf>
    <xf numFmtId="0" fontId="12" fillId="0" borderId="41" xfId="0" applyFont="1" applyFill="1" applyBorder="1" applyAlignment="1">
      <alignment horizontal="justify" vertical="center"/>
    </xf>
    <xf numFmtId="0" fontId="12" fillId="0" borderId="41" xfId="0" applyFont="1" applyFill="1" applyBorder="1" applyAlignment="1">
      <alignment horizontal="left" vertical="center"/>
    </xf>
    <xf numFmtId="0" fontId="12" fillId="0" borderId="41" xfId="0" applyFont="1" applyBorder="1" applyAlignment="1">
      <alignment vertical="center"/>
    </xf>
    <xf numFmtId="0" fontId="24" fillId="0" borderId="41" xfId="0" applyFont="1" applyBorder="1" applyAlignment="1">
      <alignment vertical="center"/>
    </xf>
    <xf numFmtId="3" fontId="6" fillId="38" borderId="19" xfId="57" applyNumberFormat="1" applyFont="1" applyFill="1" applyBorder="1" applyAlignment="1">
      <alignment horizontal="right" vertical="center"/>
      <protection/>
    </xf>
    <xf numFmtId="0" fontId="12" fillId="38" borderId="22" xfId="0" applyFont="1" applyFill="1" applyBorder="1" applyAlignment="1">
      <alignment horizontal="right" vertical="center"/>
    </xf>
    <xf numFmtId="0" fontId="12" fillId="39" borderId="22" xfId="0" applyFont="1" applyFill="1" applyBorder="1" applyAlignment="1">
      <alignment horizontal="center" vertical="center"/>
    </xf>
    <xf numFmtId="0" fontId="13" fillId="39" borderId="22" xfId="0" applyFont="1" applyFill="1" applyBorder="1" applyAlignment="1">
      <alignment horizontal="center" vertical="center"/>
    </xf>
    <xf numFmtId="49" fontId="12" fillId="0" borderId="113" xfId="0" applyNumberFormat="1" applyFont="1" applyBorder="1" applyAlignment="1">
      <alignment horizontal="left" vertical="center"/>
    </xf>
    <xf numFmtId="49" fontId="12" fillId="0" borderId="114" xfId="0" applyNumberFormat="1" applyFont="1" applyBorder="1" applyAlignment="1">
      <alignment horizontal="left" vertical="center"/>
    </xf>
    <xf numFmtId="0" fontId="12" fillId="0" borderId="113" xfId="0" applyFont="1" applyBorder="1" applyAlignment="1">
      <alignment horizontal="left" vertical="center"/>
    </xf>
    <xf numFmtId="0" fontId="12" fillId="0" borderId="115" xfId="0" applyFont="1" applyBorder="1" applyAlignment="1">
      <alignment horizontal="left" vertical="center"/>
    </xf>
    <xf numFmtId="0" fontId="32" fillId="34" borderId="113" xfId="0" applyFont="1" applyFill="1" applyBorder="1" applyAlignment="1">
      <alignment horizontal="right" vertical="center"/>
    </xf>
    <xf numFmtId="0" fontId="12" fillId="0" borderId="81" xfId="0" applyFont="1" applyBorder="1" applyAlignment="1">
      <alignment horizontal="center" vertical="center" wrapText="1" shrinkToFit="1"/>
    </xf>
    <xf numFmtId="0" fontId="12" fillId="0" borderId="26" xfId="0" applyFont="1" applyBorder="1" applyAlignment="1">
      <alignment horizontal="center" vertical="center" wrapText="1" shrinkToFit="1"/>
    </xf>
    <xf numFmtId="0" fontId="12" fillId="0" borderId="81" xfId="0" applyFont="1" applyFill="1" applyBorder="1" applyAlignment="1">
      <alignment horizontal="center" vertical="center" wrapText="1" shrinkToFit="1"/>
    </xf>
    <xf numFmtId="0" fontId="12" fillId="0" borderId="116"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3" fontId="6" fillId="0" borderId="19" xfId="57"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wrapText="1" shrinkToFit="1"/>
    </xf>
    <xf numFmtId="3" fontId="6" fillId="0" borderId="110" xfId="57" applyNumberFormat="1" applyFont="1" applyFill="1" applyBorder="1" applyAlignment="1">
      <alignment horizontal="right" vertical="center"/>
      <protection/>
    </xf>
    <xf numFmtId="3" fontId="6" fillId="38" borderId="25" xfId="57" applyNumberFormat="1" applyFont="1" applyFill="1" applyBorder="1" applyAlignment="1">
      <alignment horizontal="right" vertical="center"/>
      <protection/>
    </xf>
    <xf numFmtId="3" fontId="6" fillId="38" borderId="22" xfId="57" applyNumberFormat="1" applyFont="1" applyFill="1" applyBorder="1" applyAlignment="1">
      <alignment horizontal="right" vertical="center"/>
      <protection/>
    </xf>
    <xf numFmtId="0" fontId="12" fillId="38" borderId="19" xfId="0" applyFont="1" applyFill="1" applyBorder="1" applyAlignment="1">
      <alignment horizontal="right" vertical="center"/>
    </xf>
    <xf numFmtId="3" fontId="6" fillId="0" borderId="22" xfId="57" applyNumberFormat="1" applyFont="1" applyFill="1" applyBorder="1" applyAlignment="1" applyProtection="1">
      <alignment horizontal="right" vertical="center"/>
      <protection locked="0"/>
    </xf>
    <xf numFmtId="3" fontId="6" fillId="33" borderId="41" xfId="57" applyNumberFormat="1" applyFont="1" applyFill="1" applyBorder="1" applyAlignment="1">
      <alignment horizontal="right" vertical="center"/>
      <protection/>
    </xf>
    <xf numFmtId="3" fontId="6" fillId="37" borderId="41" xfId="57" applyNumberFormat="1" applyFont="1" applyFill="1" applyBorder="1" applyAlignment="1">
      <alignment horizontal="right" vertical="center"/>
      <protection/>
    </xf>
    <xf numFmtId="3" fontId="6" fillId="38" borderId="41" xfId="57" applyNumberFormat="1" applyFont="1" applyFill="1" applyBorder="1" applyAlignment="1">
      <alignment horizontal="right" vertical="center"/>
      <protection/>
    </xf>
    <xf numFmtId="0" fontId="12" fillId="38" borderId="41" xfId="0" applyFont="1" applyFill="1" applyBorder="1" applyAlignment="1">
      <alignment horizontal="right" vertical="center"/>
    </xf>
    <xf numFmtId="3" fontId="6" fillId="36" borderId="47" xfId="57" applyNumberFormat="1" applyFont="1" applyFill="1" applyBorder="1" applyAlignment="1">
      <alignment horizontal="right" vertical="center"/>
      <protection/>
    </xf>
    <xf numFmtId="0" fontId="13" fillId="34" borderId="19" xfId="0" applyFont="1" applyFill="1" applyBorder="1" applyAlignment="1">
      <alignment horizontal="center" vertical="center"/>
    </xf>
    <xf numFmtId="0" fontId="13" fillId="0" borderId="19" xfId="0" applyFont="1" applyBorder="1" applyAlignment="1">
      <alignment horizontal="center" vertical="center"/>
    </xf>
    <xf numFmtId="0" fontId="12"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35" xfId="0" applyFont="1" applyFill="1" applyBorder="1" applyAlignment="1" applyProtection="1">
      <alignment horizontal="left" vertical="center"/>
      <protection locked="0"/>
    </xf>
    <xf numFmtId="3" fontId="12" fillId="0" borderId="22" xfId="0" applyNumberFormat="1" applyFont="1" applyBorder="1" applyAlignment="1" applyProtection="1">
      <alignment horizontal="right" vertical="center"/>
      <protection locked="0"/>
    </xf>
    <xf numFmtId="3" fontId="12" fillId="0" borderId="19" xfId="0" applyNumberFormat="1" applyFont="1" applyBorder="1" applyAlignment="1" applyProtection="1">
      <alignment horizontal="right" vertical="center"/>
      <protection locked="0"/>
    </xf>
    <xf numFmtId="3" fontId="13" fillId="0" borderId="22" xfId="0" applyNumberFormat="1" applyFont="1" applyBorder="1" applyAlignment="1" applyProtection="1">
      <alignment horizontal="right" vertical="center"/>
      <protection locked="0"/>
    </xf>
    <xf numFmtId="3" fontId="13" fillId="0" borderId="19" xfId="0" applyNumberFormat="1" applyFont="1" applyBorder="1" applyAlignment="1" applyProtection="1">
      <alignment horizontal="right" vertical="center"/>
      <protection locked="0"/>
    </xf>
    <xf numFmtId="0" fontId="12" fillId="0" borderId="22" xfId="0" applyFont="1" applyFill="1" applyBorder="1" applyAlignment="1" applyProtection="1">
      <alignment horizontal="right" vertical="center"/>
      <protection locked="0"/>
    </xf>
    <xf numFmtId="3" fontId="12" fillId="0" borderId="43" xfId="0" applyNumberFormat="1" applyFont="1" applyBorder="1" applyAlignment="1" applyProtection="1">
      <alignment horizontal="right" vertical="center"/>
      <protection locked="0"/>
    </xf>
    <xf numFmtId="0" fontId="12" fillId="0" borderId="26"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88" xfId="0" applyFont="1" applyBorder="1" applyAlignment="1" applyProtection="1">
      <alignment vertical="center"/>
      <protection locked="0"/>
    </xf>
    <xf numFmtId="0" fontId="12" fillId="0" borderId="19" xfId="0" applyFont="1" applyBorder="1" applyAlignment="1" applyProtection="1">
      <alignment vertical="center"/>
      <protection locked="0"/>
    </xf>
    <xf numFmtId="3" fontId="6" fillId="0" borderId="26" xfId="57" applyNumberFormat="1" applyFont="1" applyFill="1" applyBorder="1" applyAlignment="1" applyProtection="1">
      <alignment horizontal="right" vertical="center"/>
      <protection locked="0"/>
    </xf>
    <xf numFmtId="3" fontId="6" fillId="0" borderId="25" xfId="57" applyNumberFormat="1" applyFont="1" applyFill="1" applyBorder="1" applyAlignment="1" applyProtection="1">
      <alignment horizontal="right" vertical="center"/>
      <protection/>
    </xf>
    <xf numFmtId="3" fontId="6" fillId="0" borderId="24" xfId="57" applyNumberFormat="1" applyFont="1" applyFill="1" applyBorder="1" applyAlignment="1" applyProtection="1">
      <alignment horizontal="right" vertical="center"/>
      <protection/>
    </xf>
    <xf numFmtId="0" fontId="6" fillId="0" borderId="40" xfId="57" applyFont="1" applyFill="1" applyBorder="1" applyAlignment="1" applyProtection="1">
      <alignment vertical="center"/>
      <protection/>
    </xf>
    <xf numFmtId="0" fontId="6" fillId="0" borderId="42" xfId="57" applyFont="1" applyFill="1" applyBorder="1" applyAlignment="1" applyProtection="1">
      <alignment horizontal="left" vertical="center"/>
      <protection/>
    </xf>
    <xf numFmtId="0" fontId="81" fillId="0" borderId="0" xfId="0" applyFont="1" applyAlignment="1" applyProtection="1">
      <alignment vertical="center"/>
      <protection/>
    </xf>
    <xf numFmtId="165" fontId="81" fillId="0" borderId="0" xfId="0" applyNumberFormat="1" applyFont="1" applyFill="1" applyAlignment="1" applyProtection="1">
      <alignment vertical="center"/>
      <protection/>
    </xf>
    <xf numFmtId="165" fontId="41" fillId="0" borderId="0" xfId="0" applyNumberFormat="1" applyFont="1" applyAlignment="1" applyProtection="1">
      <alignment vertical="center"/>
      <protection/>
    </xf>
    <xf numFmtId="165" fontId="0" fillId="0" borderId="0" xfId="0" applyNumberFormat="1" applyAlignment="1" applyProtection="1">
      <alignment vertical="center"/>
      <protection/>
    </xf>
    <xf numFmtId="165" fontId="81" fillId="0" borderId="0" xfId="0" applyNumberFormat="1" applyFont="1" applyAlignment="1" applyProtection="1">
      <alignment vertical="center"/>
      <protection/>
    </xf>
    <xf numFmtId="0" fontId="12" fillId="0" borderId="42" xfId="0" applyFont="1" applyFill="1" applyBorder="1" applyAlignment="1">
      <alignment horizontal="left" vertical="center"/>
    </xf>
    <xf numFmtId="0" fontId="7" fillId="40" borderId="0" xfId="57" applyFont="1" applyFill="1" applyAlignment="1" applyProtection="1">
      <alignment vertical="center"/>
      <protection locked="0"/>
    </xf>
    <xf numFmtId="0" fontId="6" fillId="40" borderId="0" xfId="57" applyFont="1" applyFill="1" applyAlignment="1">
      <alignment vertical="center"/>
      <protection/>
    </xf>
    <xf numFmtId="0" fontId="82" fillId="40" borderId="0" xfId="57" applyFont="1" applyFill="1" applyAlignment="1">
      <alignment vertical="center"/>
      <protection/>
    </xf>
    <xf numFmtId="0" fontId="6" fillId="40" borderId="0" xfId="57" applyFont="1" applyFill="1" applyAlignment="1">
      <alignment horizontal="center" vertical="center"/>
      <protection/>
    </xf>
    <xf numFmtId="0" fontId="6" fillId="40" borderId="0" xfId="57" applyFont="1" applyFill="1" applyBorder="1" applyAlignment="1">
      <alignment vertical="center"/>
      <protection/>
    </xf>
    <xf numFmtId="0" fontId="6" fillId="0" borderId="0" xfId="57" applyFont="1" applyAlignment="1">
      <alignment vertical="center"/>
      <protection/>
    </xf>
    <xf numFmtId="0" fontId="6" fillId="40" borderId="0" xfId="57" applyFont="1" applyFill="1" applyBorder="1" applyAlignment="1">
      <alignment horizontal="right" vertical="center"/>
      <protection/>
    </xf>
    <xf numFmtId="0" fontId="8" fillId="40" borderId="0" xfId="57" applyFont="1" applyFill="1" applyBorder="1" applyAlignment="1">
      <alignment horizontal="center" vertical="center"/>
      <protection/>
    </xf>
    <xf numFmtId="0" fontId="6" fillId="0" borderId="22" xfId="57" applyFont="1" applyFill="1" applyBorder="1" applyAlignment="1">
      <alignment horizontal="center" vertical="center"/>
      <protection/>
    </xf>
    <xf numFmtId="0" fontId="6" fillId="0" borderId="19" xfId="57" applyFont="1" applyFill="1" applyBorder="1" applyAlignment="1">
      <alignment horizontal="center" vertical="center"/>
      <protection/>
    </xf>
    <xf numFmtId="0" fontId="6" fillId="0" borderId="25" xfId="57" applyFont="1" applyFill="1" applyBorder="1" applyAlignment="1">
      <alignment horizontal="center" vertical="center"/>
      <protection/>
    </xf>
    <xf numFmtId="0" fontId="6" fillId="40" borderId="0" xfId="57" applyFont="1" applyFill="1" applyBorder="1" applyAlignment="1">
      <alignment horizontal="center" vertical="center"/>
      <protection/>
    </xf>
    <xf numFmtId="0" fontId="15" fillId="0" borderId="15" xfId="57" applyFont="1" applyFill="1" applyBorder="1" applyAlignment="1">
      <alignment horizontal="center" vertical="center"/>
      <protection/>
    </xf>
    <xf numFmtId="0" fontId="15" fillId="0" borderId="11" xfId="57" applyFont="1" applyFill="1" applyBorder="1" applyAlignment="1">
      <alignment horizontal="center" vertical="center"/>
      <protection/>
    </xf>
    <xf numFmtId="0" fontId="15" fillId="0" borderId="76" xfId="57" applyFont="1" applyFill="1" applyBorder="1" applyAlignment="1">
      <alignment horizontal="center" vertical="center"/>
      <protection/>
    </xf>
    <xf numFmtId="0" fontId="15" fillId="40" borderId="0" xfId="57" applyFont="1" applyFill="1" applyBorder="1" applyAlignment="1">
      <alignment horizontal="center" vertical="center"/>
      <protection/>
    </xf>
    <xf numFmtId="0" fontId="6" fillId="13" borderId="117" xfId="57" applyFont="1" applyFill="1" applyBorder="1" applyAlignment="1">
      <alignment horizontal="center" vertical="center"/>
      <protection/>
    </xf>
    <xf numFmtId="3" fontId="6" fillId="13" borderId="117" xfId="57" applyNumberFormat="1" applyFont="1" applyFill="1" applyBorder="1" applyAlignment="1">
      <alignment horizontal="right" vertical="center"/>
      <protection/>
    </xf>
    <xf numFmtId="3" fontId="6" fillId="13" borderId="118" xfId="57" applyNumberFormat="1" applyFont="1" applyFill="1" applyBorder="1" applyAlignment="1">
      <alignment horizontal="right" vertical="center"/>
      <protection/>
    </xf>
    <xf numFmtId="3" fontId="6" fillId="13" borderId="119" xfId="57" applyNumberFormat="1" applyFont="1" applyFill="1" applyBorder="1" applyAlignment="1">
      <alignment horizontal="right" vertical="center"/>
      <protection/>
    </xf>
    <xf numFmtId="0" fontId="6" fillId="39" borderId="120" xfId="57" applyFont="1" applyFill="1" applyBorder="1" applyAlignment="1">
      <alignment vertical="center"/>
      <protection/>
    </xf>
    <xf numFmtId="0" fontId="6" fillId="39" borderId="121" xfId="57" applyFont="1" applyFill="1" applyBorder="1" applyAlignment="1">
      <alignment horizontal="center" vertical="center"/>
      <protection/>
    </xf>
    <xf numFmtId="3" fontId="6" fillId="39" borderId="121" xfId="57" applyNumberFormat="1" applyFont="1" applyFill="1" applyBorder="1" applyAlignment="1">
      <alignment horizontal="right" vertical="center"/>
      <protection/>
    </xf>
    <xf numFmtId="3" fontId="6" fillId="39" borderId="122" xfId="57" applyNumberFormat="1" applyFont="1" applyFill="1" applyBorder="1" applyAlignment="1">
      <alignment horizontal="right" vertical="center"/>
      <protection/>
    </xf>
    <xf numFmtId="3" fontId="6" fillId="39" borderId="123" xfId="57" applyNumberFormat="1" applyFont="1" applyFill="1" applyBorder="1" applyAlignment="1">
      <alignment horizontal="right" vertical="center"/>
      <protection/>
    </xf>
    <xf numFmtId="0" fontId="6" fillId="7" borderId="120" xfId="57" applyFont="1" applyFill="1" applyBorder="1" applyAlignment="1">
      <alignment vertical="center"/>
      <protection/>
    </xf>
    <xf numFmtId="0" fontId="6" fillId="7" borderId="124" xfId="57" applyFont="1" applyFill="1" applyBorder="1" applyAlignment="1">
      <alignment vertical="center"/>
      <protection/>
    </xf>
    <xf numFmtId="0" fontId="6" fillId="7" borderId="124" xfId="59" applyFont="1" applyFill="1" applyBorder="1" applyAlignment="1">
      <alignment horizontal="right" vertical="center"/>
      <protection/>
    </xf>
    <xf numFmtId="0" fontId="6" fillId="7" borderId="124" xfId="59" applyFont="1" applyFill="1" applyBorder="1" applyAlignment="1">
      <alignment horizontal="left" vertical="center"/>
      <protection/>
    </xf>
    <xf numFmtId="0" fontId="6" fillId="7" borderId="125" xfId="57" applyFont="1" applyFill="1" applyBorder="1" applyAlignment="1">
      <alignment vertical="center"/>
      <protection/>
    </xf>
    <xf numFmtId="0" fontId="6" fillId="7" borderId="121" xfId="57" applyFont="1" applyFill="1" applyBorder="1" applyAlignment="1">
      <alignment horizontal="center" vertical="center"/>
      <protection/>
    </xf>
    <xf numFmtId="3" fontId="6" fillId="7" borderId="121" xfId="57" applyNumberFormat="1" applyFont="1" applyFill="1" applyBorder="1" applyAlignment="1">
      <alignment horizontal="right" vertical="center"/>
      <protection/>
    </xf>
    <xf numFmtId="3" fontId="6" fillId="7" borderId="122" xfId="57" applyNumberFormat="1" applyFont="1" applyFill="1" applyBorder="1" applyAlignment="1">
      <alignment horizontal="right" vertical="center"/>
      <protection/>
    </xf>
    <xf numFmtId="3" fontId="6" fillId="7" borderId="123" xfId="57" applyNumberFormat="1" applyFont="1" applyFill="1" applyBorder="1" applyAlignment="1">
      <alignment horizontal="right" vertical="center"/>
      <protection/>
    </xf>
    <xf numFmtId="0" fontId="6" fillId="41" borderId="120" xfId="57" applyFont="1" applyFill="1" applyBorder="1" applyAlignment="1">
      <alignment vertical="center"/>
      <protection/>
    </xf>
    <xf numFmtId="0" fontId="6" fillId="41" borderId="124" xfId="57" applyFont="1" applyFill="1" applyBorder="1" applyAlignment="1">
      <alignment vertical="center"/>
      <protection/>
    </xf>
    <xf numFmtId="0" fontId="6" fillId="41" borderId="125" xfId="57" applyFont="1" applyFill="1" applyBorder="1" applyAlignment="1">
      <alignment vertical="center"/>
      <protection/>
    </xf>
    <xf numFmtId="0" fontId="6" fillId="41" borderId="121" xfId="57" applyFont="1" applyFill="1" applyBorder="1" applyAlignment="1">
      <alignment horizontal="center" vertical="center"/>
      <protection/>
    </xf>
    <xf numFmtId="3" fontId="6" fillId="41" borderId="121" xfId="57" applyNumberFormat="1" applyFont="1" applyFill="1" applyBorder="1" applyAlignment="1">
      <alignment horizontal="right" vertical="center"/>
      <protection/>
    </xf>
    <xf numFmtId="3" fontId="6" fillId="41" borderId="122" xfId="57" applyNumberFormat="1" applyFont="1" applyFill="1" applyBorder="1" applyAlignment="1">
      <alignment horizontal="right" vertical="center"/>
      <protection/>
    </xf>
    <xf numFmtId="3" fontId="6" fillId="41" borderId="123" xfId="57" applyNumberFormat="1" applyFont="1" applyFill="1" applyBorder="1" applyAlignment="1">
      <alignment horizontal="right" vertical="center"/>
      <protection/>
    </xf>
    <xf numFmtId="0" fontId="6" fillId="42" borderId="120" xfId="57" applyFont="1" applyFill="1" applyBorder="1" applyAlignment="1">
      <alignment vertical="center"/>
      <protection/>
    </xf>
    <xf numFmtId="0" fontId="6" fillId="40" borderId="124" xfId="57" applyFont="1" applyFill="1" applyBorder="1" applyAlignment="1">
      <alignment vertical="center"/>
      <protection/>
    </xf>
    <xf numFmtId="0" fontId="6" fillId="0" borderId="121" xfId="57" applyFont="1" applyFill="1" applyBorder="1" applyAlignment="1">
      <alignment horizontal="center" vertical="center"/>
      <protection/>
    </xf>
    <xf numFmtId="3" fontId="6" fillId="0" borderId="121" xfId="57" applyNumberFormat="1" applyFont="1" applyFill="1" applyBorder="1" applyAlignment="1">
      <alignment horizontal="right" vertical="center"/>
      <protection/>
    </xf>
    <xf numFmtId="3" fontId="6" fillId="0" borderId="122" xfId="57" applyNumberFormat="1" applyFont="1" applyFill="1" applyBorder="1" applyAlignment="1">
      <alignment horizontal="right" vertical="center"/>
      <protection/>
    </xf>
    <xf numFmtId="3" fontId="6" fillId="0" borderId="123" xfId="57" applyNumberFormat="1" applyFont="1" applyFill="1" applyBorder="1" applyAlignment="1">
      <alignment horizontal="right" vertical="center"/>
      <protection/>
    </xf>
    <xf numFmtId="173" fontId="6" fillId="40" borderId="0" xfId="57" applyNumberFormat="1" applyFont="1" applyFill="1" applyBorder="1" applyAlignment="1">
      <alignment horizontal="center" vertical="center"/>
      <protection/>
    </xf>
    <xf numFmtId="0" fontId="6" fillId="43" borderId="120" xfId="57" applyFont="1" applyFill="1" applyBorder="1" applyAlignment="1">
      <alignment vertical="center"/>
      <protection/>
    </xf>
    <xf numFmtId="0" fontId="6" fillId="40" borderId="121" xfId="57" applyFont="1" applyFill="1" applyBorder="1" applyAlignment="1">
      <alignment horizontal="center" vertical="center"/>
      <protection/>
    </xf>
    <xf numFmtId="0" fontId="6" fillId="0" borderId="0" xfId="57" applyFont="1" applyFill="1" applyAlignment="1">
      <alignment vertical="center"/>
      <protection/>
    </xf>
    <xf numFmtId="0" fontId="6" fillId="44" borderId="120" xfId="57" applyFont="1" applyFill="1" applyBorder="1" applyAlignment="1">
      <alignment vertical="center"/>
      <protection/>
    </xf>
    <xf numFmtId="0" fontId="6" fillId="45" borderId="120" xfId="57" applyFont="1" applyFill="1" applyBorder="1" applyAlignment="1">
      <alignment vertical="center"/>
      <protection/>
    </xf>
    <xf numFmtId="0" fontId="6" fillId="34" borderId="124" xfId="57" applyFont="1" applyFill="1" applyBorder="1" applyAlignment="1">
      <alignment vertical="center"/>
      <protection/>
    </xf>
    <xf numFmtId="0" fontId="6" fillId="0" borderId="124" xfId="57" applyFont="1" applyFill="1" applyBorder="1" applyAlignment="1">
      <alignment vertical="center"/>
      <protection/>
    </xf>
    <xf numFmtId="0" fontId="6" fillId="0" borderId="125" xfId="57" applyFont="1" applyFill="1" applyBorder="1" applyAlignment="1">
      <alignment vertical="center"/>
      <protection/>
    </xf>
    <xf numFmtId="0" fontId="6" fillId="45" borderId="126" xfId="57" applyFont="1" applyFill="1" applyBorder="1" applyAlignment="1">
      <alignment vertical="center"/>
      <protection/>
    </xf>
    <xf numFmtId="0" fontId="6" fillId="34" borderId="127" xfId="57" applyFont="1" applyFill="1" applyBorder="1" applyAlignment="1">
      <alignment vertical="center"/>
      <protection/>
    </xf>
    <xf numFmtId="0" fontId="6" fillId="0" borderId="127" xfId="57" applyFont="1" applyFill="1" applyBorder="1" applyAlignment="1">
      <alignment vertical="center"/>
      <protection/>
    </xf>
    <xf numFmtId="0" fontId="6" fillId="0" borderId="128" xfId="57" applyFont="1" applyFill="1" applyBorder="1" applyAlignment="1">
      <alignment vertical="center"/>
      <protection/>
    </xf>
    <xf numFmtId="0" fontId="6" fillId="40" borderId="129" xfId="57" applyFont="1" applyFill="1" applyBorder="1" applyAlignment="1">
      <alignment horizontal="center" vertical="center"/>
      <protection/>
    </xf>
    <xf numFmtId="3" fontId="6" fillId="0" borderId="129" xfId="57" applyNumberFormat="1" applyFont="1" applyFill="1" applyBorder="1" applyAlignment="1">
      <alignment horizontal="right" vertical="center"/>
      <protection/>
    </xf>
    <xf numFmtId="3" fontId="6" fillId="0" borderId="130" xfId="57" applyNumberFormat="1" applyFont="1" applyFill="1" applyBorder="1" applyAlignment="1">
      <alignment horizontal="right" vertical="center"/>
      <protection/>
    </xf>
    <xf numFmtId="3" fontId="6" fillId="0" borderId="131" xfId="57" applyNumberFormat="1" applyFont="1" applyFill="1" applyBorder="1" applyAlignment="1">
      <alignment horizontal="right" vertical="center"/>
      <protection/>
    </xf>
    <xf numFmtId="0" fontId="0" fillId="40" borderId="0" xfId="0" applyFill="1" applyAlignment="1">
      <alignment/>
    </xf>
    <xf numFmtId="3" fontId="0" fillId="40" borderId="0" xfId="0" applyNumberFormat="1" applyFill="1" applyAlignment="1">
      <alignment horizontal="right"/>
    </xf>
    <xf numFmtId="0" fontId="0" fillId="40" borderId="0" xfId="0" applyFill="1" applyBorder="1" applyAlignment="1">
      <alignment/>
    </xf>
    <xf numFmtId="0" fontId="6" fillId="41" borderId="124" xfId="59" applyFont="1" applyFill="1" applyBorder="1" applyAlignment="1">
      <alignment horizontal="right" vertical="center"/>
      <protection/>
    </xf>
    <xf numFmtId="0" fontId="6" fillId="0" borderId="0" xfId="57" applyFont="1" applyFill="1" applyBorder="1" applyAlignment="1">
      <alignment horizontal="center" vertical="center"/>
      <protection/>
    </xf>
    <xf numFmtId="0" fontId="6" fillId="34" borderId="120" xfId="57" applyFont="1" applyFill="1" applyBorder="1" applyAlignment="1">
      <alignment vertical="center"/>
      <protection/>
    </xf>
    <xf numFmtId="0" fontId="6" fillId="34" borderId="124" xfId="57" applyFont="1" applyFill="1" applyBorder="1" applyAlignment="1">
      <alignment horizontal="right" vertical="center"/>
      <protection/>
    </xf>
    <xf numFmtId="0" fontId="6" fillId="40" borderId="124" xfId="59" applyFont="1" applyFill="1" applyBorder="1" applyAlignment="1">
      <alignment horizontal="left" vertical="center"/>
      <protection/>
    </xf>
    <xf numFmtId="0" fontId="6" fillId="34" borderId="125" xfId="57" applyFont="1" applyFill="1" applyBorder="1" applyAlignment="1">
      <alignment vertical="center"/>
      <protection/>
    </xf>
    <xf numFmtId="173" fontId="6" fillId="0" borderId="0" xfId="57" applyNumberFormat="1" applyFont="1" applyFill="1" applyBorder="1" applyAlignment="1">
      <alignment horizontal="center" vertical="center"/>
      <protection/>
    </xf>
    <xf numFmtId="0" fontId="6" fillId="41" borderId="124" xfId="59" applyFont="1" applyFill="1" applyBorder="1" applyAlignment="1">
      <alignment horizontal="left" vertical="center"/>
      <protection/>
    </xf>
    <xf numFmtId="0" fontId="6" fillId="40" borderId="120" xfId="57" applyFont="1" applyFill="1" applyBorder="1" applyAlignment="1">
      <alignment vertical="center"/>
      <protection/>
    </xf>
    <xf numFmtId="0" fontId="6" fillId="40" borderId="125" xfId="57" applyFont="1" applyFill="1" applyBorder="1" applyAlignment="1">
      <alignment vertical="center"/>
      <protection/>
    </xf>
    <xf numFmtId="0" fontId="6" fillId="13" borderId="132" xfId="57" applyFont="1" applyFill="1" applyBorder="1" applyAlignment="1">
      <alignment horizontal="center" vertical="center"/>
      <protection/>
    </xf>
    <xf numFmtId="3" fontId="6" fillId="13" borderId="121" xfId="57" applyNumberFormat="1" applyFont="1" applyFill="1" applyBorder="1" applyAlignment="1">
      <alignment horizontal="right" vertical="center"/>
      <protection/>
    </xf>
    <xf numFmtId="3" fontId="6" fillId="13" borderId="122" xfId="57" applyNumberFormat="1" applyFont="1" applyFill="1" applyBorder="1" applyAlignment="1">
      <alignment horizontal="right" vertical="center"/>
      <protection/>
    </xf>
    <xf numFmtId="3" fontId="6" fillId="13" borderId="123" xfId="57" applyNumberFormat="1" applyFont="1" applyFill="1" applyBorder="1" applyAlignment="1">
      <alignment horizontal="right" vertical="center"/>
      <protection/>
    </xf>
    <xf numFmtId="0" fontId="6" fillId="34" borderId="126" xfId="57" applyFont="1" applyFill="1" applyBorder="1" applyAlignment="1">
      <alignment vertical="center"/>
      <protection/>
    </xf>
    <xf numFmtId="0" fontId="6" fillId="40" borderId="127" xfId="57" applyFont="1" applyFill="1" applyBorder="1" applyAlignment="1">
      <alignment vertical="center"/>
      <protection/>
    </xf>
    <xf numFmtId="0" fontId="6" fillId="34" borderId="128" xfId="57" applyFont="1" applyFill="1" applyBorder="1" applyAlignment="1">
      <alignment vertical="center"/>
      <protection/>
    </xf>
    <xf numFmtId="0" fontId="6" fillId="0" borderId="129" xfId="57" applyFont="1" applyFill="1" applyBorder="1" applyAlignment="1">
      <alignment horizontal="center" vertical="center"/>
      <protection/>
    </xf>
    <xf numFmtId="0" fontId="6" fillId="40" borderId="0" xfId="57" applyFont="1" applyFill="1" applyAlignment="1">
      <alignment vertical="center"/>
      <protection/>
    </xf>
    <xf numFmtId="0" fontId="6" fillId="0" borderId="0" xfId="57" applyFont="1" applyAlignment="1">
      <alignment horizontal="center" vertical="center"/>
      <protection/>
    </xf>
    <xf numFmtId="3" fontId="6" fillId="33" borderId="59" xfId="57" applyNumberFormat="1" applyFont="1" applyFill="1" applyBorder="1" applyAlignment="1" applyProtection="1">
      <alignment horizontal="right" vertical="center"/>
      <protection/>
    </xf>
    <xf numFmtId="3" fontId="6" fillId="33" borderId="60" xfId="57" applyNumberFormat="1" applyFont="1" applyFill="1" applyBorder="1" applyAlignment="1" applyProtection="1">
      <alignment horizontal="right" vertical="center"/>
      <protection/>
    </xf>
    <xf numFmtId="3" fontId="13" fillId="0" borderId="0" xfId="0" applyNumberFormat="1" applyFont="1" applyAlignment="1" applyProtection="1">
      <alignment horizontal="right" vertical="center"/>
      <protection locked="0"/>
    </xf>
    <xf numFmtId="3" fontId="6" fillId="33" borderId="94" xfId="57" applyNumberFormat="1" applyFont="1" applyFill="1" applyBorder="1" applyAlignment="1" applyProtection="1">
      <alignment horizontal="right" vertical="center"/>
      <protection/>
    </xf>
    <xf numFmtId="3" fontId="6" fillId="38" borderId="19" xfId="57" applyNumberFormat="1" applyFont="1" applyFill="1" applyBorder="1" applyAlignment="1" applyProtection="1">
      <alignment horizontal="right" vertical="center"/>
      <protection/>
    </xf>
    <xf numFmtId="3" fontId="6" fillId="38" borderId="25" xfId="57" applyNumberFormat="1" applyFont="1" applyFill="1" applyBorder="1" applyAlignment="1" applyProtection="1">
      <alignment horizontal="right" vertical="center"/>
      <protection/>
    </xf>
    <xf numFmtId="3" fontId="12" fillId="0" borderId="0" xfId="0" applyNumberFormat="1" applyFont="1" applyAlignment="1" applyProtection="1">
      <alignment horizontal="right" vertical="center"/>
      <protection locked="0"/>
    </xf>
    <xf numFmtId="3" fontId="6" fillId="38" borderId="22" xfId="57" applyNumberFormat="1" applyFont="1" applyFill="1" applyBorder="1" applyAlignment="1" applyProtection="1">
      <alignment horizontal="right" vertical="center"/>
      <protection/>
    </xf>
    <xf numFmtId="3" fontId="6" fillId="37" borderId="19" xfId="57" applyNumberFormat="1" applyFont="1" applyFill="1" applyBorder="1" applyAlignment="1" applyProtection="1">
      <alignment horizontal="right" vertical="center"/>
      <protection/>
    </xf>
    <xf numFmtId="3" fontId="6" fillId="37" borderId="25" xfId="57" applyNumberFormat="1" applyFont="1" applyFill="1" applyBorder="1" applyAlignment="1" applyProtection="1">
      <alignment horizontal="right" vertical="center"/>
      <protection/>
    </xf>
    <xf numFmtId="0" fontId="13" fillId="38" borderId="35" xfId="0" applyFont="1" applyFill="1" applyBorder="1" applyAlignment="1">
      <alignment horizontal="left" vertical="center"/>
    </xf>
    <xf numFmtId="3" fontId="6" fillId="33" borderId="18" xfId="57" applyNumberFormat="1" applyFont="1" applyFill="1" applyBorder="1" applyAlignment="1" applyProtection="1">
      <alignment horizontal="right" vertical="center"/>
      <protection/>
    </xf>
    <xf numFmtId="3" fontId="6" fillId="33" borderId="28" xfId="57" applyNumberFormat="1" applyFont="1" applyFill="1" applyBorder="1" applyAlignment="1" applyProtection="1">
      <alignment horizontal="right" vertical="center"/>
      <protection/>
    </xf>
    <xf numFmtId="3" fontId="0" fillId="0" borderId="0" xfId="0" applyNumberFormat="1" applyFont="1" applyAlignment="1" applyProtection="1">
      <alignment horizontal="right" vertical="center"/>
      <protection locked="0"/>
    </xf>
    <xf numFmtId="3" fontId="6" fillId="33" borderId="17" xfId="57" applyNumberFormat="1" applyFont="1" applyFill="1" applyBorder="1" applyAlignment="1" applyProtection="1">
      <alignment horizontal="right" vertical="center"/>
      <protection/>
    </xf>
    <xf numFmtId="3" fontId="6" fillId="46" borderId="22" xfId="57" applyNumberFormat="1" applyFont="1" applyFill="1" applyBorder="1" applyAlignment="1">
      <alignment horizontal="right" vertical="center"/>
      <protection/>
    </xf>
    <xf numFmtId="3" fontId="6" fillId="46" borderId="22" xfId="57" applyNumberFormat="1" applyFont="1" applyFill="1" applyBorder="1" applyAlignment="1" applyProtection="1">
      <alignment horizontal="right" vertical="center"/>
      <protection/>
    </xf>
    <xf numFmtId="0" fontId="12" fillId="0" borderId="19" xfId="0" applyFont="1" applyFill="1" applyBorder="1" applyAlignment="1" applyProtection="1">
      <alignment vertical="center"/>
      <protection locked="0"/>
    </xf>
    <xf numFmtId="3" fontId="13" fillId="46" borderId="22" xfId="0" applyNumberFormat="1" applyFont="1" applyFill="1" applyBorder="1" applyAlignment="1">
      <alignment horizontal="right" vertical="center"/>
    </xf>
    <xf numFmtId="3" fontId="13" fillId="46" borderId="19" xfId="0" applyNumberFormat="1" applyFont="1" applyFill="1" applyBorder="1" applyAlignment="1">
      <alignment horizontal="right" vertical="center"/>
    </xf>
    <xf numFmtId="3" fontId="13" fillId="46" borderId="41" xfId="0" applyNumberFormat="1" applyFont="1" applyFill="1" applyBorder="1" applyAlignment="1">
      <alignment horizontal="right" vertical="center"/>
    </xf>
    <xf numFmtId="3" fontId="13" fillId="46" borderId="41" xfId="0" applyNumberFormat="1" applyFont="1" applyFill="1" applyBorder="1" applyAlignment="1" applyProtection="1">
      <alignment horizontal="right" vertical="center"/>
      <protection/>
    </xf>
    <xf numFmtId="3" fontId="12" fillId="0" borderId="19" xfId="0" applyNumberFormat="1" applyFont="1" applyFill="1" applyBorder="1" applyAlignment="1" applyProtection="1">
      <alignment horizontal="right" vertical="center"/>
      <protection locked="0"/>
    </xf>
    <xf numFmtId="3" fontId="12" fillId="0" borderId="22" xfId="0" applyNumberFormat="1" applyFont="1" applyFill="1" applyBorder="1" applyAlignment="1" applyProtection="1">
      <alignment horizontal="right" vertical="center"/>
      <protection locked="0"/>
    </xf>
    <xf numFmtId="0" fontId="12" fillId="38" borderId="41" xfId="0" applyFont="1" applyFill="1" applyBorder="1" applyAlignment="1" applyProtection="1">
      <alignment horizontal="right" vertical="center"/>
      <protection/>
    </xf>
    <xf numFmtId="0" fontId="12" fillId="40" borderId="22" xfId="0" applyFont="1" applyFill="1" applyBorder="1" applyAlignment="1">
      <alignment horizontal="center" vertical="center"/>
    </xf>
    <xf numFmtId="0" fontId="12" fillId="40" borderId="20" xfId="0" applyFont="1" applyFill="1" applyBorder="1" applyAlignment="1">
      <alignment horizontal="center" vertical="center"/>
    </xf>
    <xf numFmtId="0" fontId="13" fillId="40" borderId="110" xfId="0" applyFont="1" applyFill="1" applyBorder="1" applyAlignment="1">
      <alignment horizontal="left" vertical="center"/>
    </xf>
    <xf numFmtId="3" fontId="12" fillId="38" borderId="22" xfId="0" applyNumberFormat="1" applyFont="1" applyFill="1" applyBorder="1" applyAlignment="1" applyProtection="1">
      <alignment horizontal="right" vertical="center"/>
      <protection/>
    </xf>
    <xf numFmtId="0" fontId="12" fillId="0" borderId="110" xfId="0" applyFont="1" applyFill="1" applyBorder="1" applyAlignment="1">
      <alignment horizontal="left" vertical="center"/>
    </xf>
    <xf numFmtId="0" fontId="83" fillId="0" borderId="20" xfId="0" applyFont="1" applyFill="1" applyBorder="1" applyAlignment="1">
      <alignment horizontal="center" vertical="center"/>
    </xf>
    <xf numFmtId="0" fontId="13" fillId="0" borderId="88" xfId="0" applyFont="1" applyFill="1" applyBorder="1" applyAlignment="1">
      <alignment horizontal="left" vertical="center"/>
    </xf>
    <xf numFmtId="3" fontId="6" fillId="37" borderId="41" xfId="57" applyNumberFormat="1" applyFont="1" applyFill="1" applyBorder="1" applyAlignment="1" applyProtection="1">
      <alignment horizontal="right" vertical="center"/>
      <protection/>
    </xf>
    <xf numFmtId="0" fontId="13" fillId="0" borderId="44"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43" xfId="0" applyFont="1" applyFill="1" applyBorder="1" applyAlignment="1" applyProtection="1">
      <alignment horizontal="right" vertical="center"/>
      <protection locked="0"/>
    </xf>
    <xf numFmtId="0" fontId="12" fillId="0" borderId="11" xfId="0" applyFont="1" applyFill="1" applyBorder="1" applyAlignment="1">
      <alignment horizontal="center" vertical="center"/>
    </xf>
    <xf numFmtId="0" fontId="12" fillId="0" borderId="15" xfId="0" applyFont="1" applyFill="1" applyBorder="1" applyAlignment="1" applyProtection="1">
      <alignment horizontal="right" vertical="center"/>
      <protection locked="0"/>
    </xf>
    <xf numFmtId="0" fontId="13" fillId="0" borderId="21" xfId="0" applyFont="1" applyFill="1" applyBorder="1" applyAlignment="1">
      <alignment horizontal="center" vertical="center"/>
    </xf>
    <xf numFmtId="3" fontId="6" fillId="39" borderId="19" xfId="57" applyNumberFormat="1" applyFont="1" applyFill="1" applyBorder="1" applyAlignment="1" applyProtection="1">
      <alignment horizontal="right" vertical="center"/>
      <protection locked="0"/>
    </xf>
    <xf numFmtId="3" fontId="6" fillId="40" borderId="19" xfId="57" applyNumberFormat="1" applyFont="1" applyFill="1" applyBorder="1" applyAlignment="1" applyProtection="1">
      <alignment horizontal="right" vertical="center"/>
      <protection locked="0"/>
    </xf>
    <xf numFmtId="0" fontId="12" fillId="0" borderId="113" xfId="0" applyFont="1" applyBorder="1" applyAlignment="1">
      <alignment horizontal="right" vertical="center"/>
    </xf>
    <xf numFmtId="0" fontId="13" fillId="0" borderId="42" xfId="0" applyFont="1" applyFill="1" applyBorder="1" applyAlignment="1">
      <alignment horizontal="left" vertical="center"/>
    </xf>
    <xf numFmtId="3" fontId="6" fillId="39" borderId="19" xfId="57" applyNumberFormat="1" applyFont="1" applyFill="1" applyBorder="1" applyAlignment="1">
      <alignment horizontal="right" vertical="center"/>
      <protection/>
    </xf>
    <xf numFmtId="0" fontId="12" fillId="0" borderId="42" xfId="0" applyNumberFormat="1" applyFont="1" applyFill="1" applyBorder="1" applyAlignment="1">
      <alignment horizontal="left" vertical="center"/>
    </xf>
    <xf numFmtId="0" fontId="12" fillId="0" borderId="35" xfId="0" applyNumberFormat="1" applyFont="1" applyFill="1" applyBorder="1" applyAlignment="1">
      <alignment horizontal="left" vertical="center"/>
    </xf>
    <xf numFmtId="0" fontId="24" fillId="0" borderId="113" xfId="0" applyNumberFormat="1" applyFont="1" applyFill="1" applyBorder="1" applyAlignment="1">
      <alignment horizontal="right" vertical="center"/>
    </xf>
    <xf numFmtId="0" fontId="6" fillId="0" borderId="19" xfId="57" applyNumberFormat="1" applyFont="1" applyFill="1" applyBorder="1" applyAlignment="1" applyProtection="1">
      <alignment horizontal="right" vertical="center"/>
      <protection locked="0"/>
    </xf>
    <xf numFmtId="0" fontId="6" fillId="40" borderId="19" xfId="57" applyNumberFormat="1" applyFont="1" applyFill="1" applyBorder="1" applyAlignment="1" applyProtection="1">
      <alignment horizontal="right" vertical="center"/>
      <protection locked="0"/>
    </xf>
    <xf numFmtId="0" fontId="0" fillId="0" borderId="0" xfId="0" applyNumberFormat="1" applyAlignment="1">
      <alignment/>
    </xf>
    <xf numFmtId="3" fontId="6" fillId="40" borderId="26" xfId="57" applyNumberFormat="1" applyFont="1" applyFill="1" applyBorder="1" applyAlignment="1" applyProtection="1">
      <alignment horizontal="right" vertical="center"/>
      <protection locked="0"/>
    </xf>
    <xf numFmtId="3" fontId="6" fillId="0" borderId="121" xfId="57" applyNumberFormat="1" applyFont="1" applyFill="1" applyBorder="1" applyAlignment="1" applyProtection="1">
      <alignment horizontal="right" vertical="center"/>
      <protection locked="0"/>
    </xf>
    <xf numFmtId="3" fontId="6" fillId="0" borderId="122" xfId="57" applyNumberFormat="1" applyFont="1" applyFill="1" applyBorder="1" applyAlignment="1" applyProtection="1">
      <alignment horizontal="right" vertical="center"/>
      <protection locked="0"/>
    </xf>
    <xf numFmtId="0" fontId="6" fillId="0" borderId="0" xfId="57" applyFont="1" applyAlignment="1" applyProtection="1">
      <alignment vertical="center"/>
      <protection locked="0"/>
    </xf>
    <xf numFmtId="0" fontId="0" fillId="0" borderId="0" xfId="0" applyAlignment="1" applyProtection="1">
      <alignment/>
      <protection locked="0"/>
    </xf>
    <xf numFmtId="0" fontId="0" fillId="0" borderId="0" xfId="0" applyFill="1" applyAlignment="1" applyProtection="1">
      <alignment/>
      <protection locked="0"/>
    </xf>
    <xf numFmtId="0" fontId="6" fillId="0" borderId="0" xfId="57" applyFont="1" applyFill="1" applyAlignment="1" applyProtection="1">
      <alignment vertical="center"/>
      <protection locked="0"/>
    </xf>
    <xf numFmtId="0" fontId="6" fillId="40" borderId="0" xfId="57" applyFont="1" applyFill="1" applyAlignment="1" applyProtection="1">
      <alignment vertical="center"/>
      <protection locked="0"/>
    </xf>
    <xf numFmtId="0" fontId="6" fillId="40" borderId="0" xfId="57" applyFont="1" applyFill="1" applyAlignment="1" applyProtection="1">
      <alignment horizontal="center" vertical="center"/>
      <protection locked="0"/>
    </xf>
    <xf numFmtId="0" fontId="6" fillId="40" borderId="0" xfId="57" applyFont="1" applyFill="1" applyBorder="1" applyAlignment="1" applyProtection="1">
      <alignment vertical="center"/>
      <protection locked="0"/>
    </xf>
    <xf numFmtId="0" fontId="6" fillId="0" borderId="0" xfId="57" applyFont="1" applyAlignment="1" applyProtection="1">
      <alignment horizontal="center" vertical="center"/>
      <protection locked="0"/>
    </xf>
    <xf numFmtId="0" fontId="7" fillId="0" borderId="0" xfId="60" applyFont="1" applyAlignment="1" applyProtection="1">
      <alignment vertical="center"/>
      <protection/>
    </xf>
    <xf numFmtId="0" fontId="12" fillId="0" borderId="0" xfId="60" applyFont="1" applyAlignment="1" applyProtection="1">
      <alignment vertical="center"/>
      <protection/>
    </xf>
    <xf numFmtId="0" fontId="6" fillId="0" borderId="0" xfId="60" applyFont="1" applyAlignment="1" applyProtection="1">
      <alignment vertical="center"/>
      <protection/>
    </xf>
    <xf numFmtId="0" fontId="20" fillId="0" borderId="0" xfId="60" applyFont="1" applyAlignment="1" applyProtection="1">
      <alignment vertical="center"/>
      <protection/>
    </xf>
    <xf numFmtId="0" fontId="6" fillId="0" borderId="0" xfId="60" applyFont="1" applyFill="1" applyAlignment="1" applyProtection="1">
      <alignment horizontal="right" vertical="center"/>
      <protection/>
    </xf>
    <xf numFmtId="0" fontId="12" fillId="0" borderId="6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75" xfId="0" applyFont="1" applyBorder="1" applyAlignment="1" applyProtection="1">
      <alignment horizontal="center" vertical="center" wrapText="1" shrinkToFit="1"/>
      <protection/>
    </xf>
    <xf numFmtId="0" fontId="12" fillId="0" borderId="11" xfId="0" applyFont="1" applyBorder="1" applyAlignment="1" applyProtection="1">
      <alignment horizontal="center" vertical="center" wrapText="1" shrinkToFit="1"/>
      <protection/>
    </xf>
    <xf numFmtId="0" fontId="12" fillId="0" borderId="76" xfId="0" applyFont="1" applyFill="1" applyBorder="1" applyAlignment="1" applyProtection="1">
      <alignment horizontal="center" vertical="center" wrapText="1" shrinkToFit="1"/>
      <protection/>
    </xf>
    <xf numFmtId="0" fontId="12" fillId="0" borderId="15" xfId="0" applyFont="1" applyFill="1" applyBorder="1" applyAlignment="1" applyProtection="1">
      <alignment horizontal="center" vertical="center" wrapText="1" shrinkToFit="1"/>
      <protection/>
    </xf>
    <xf numFmtId="0" fontId="12" fillId="0" borderId="11" xfId="0" applyFont="1" applyFill="1" applyBorder="1" applyAlignment="1" applyProtection="1">
      <alignment horizontal="center" vertical="center" wrapText="1" shrinkToFit="1"/>
      <protection/>
    </xf>
    <xf numFmtId="0" fontId="12" fillId="0" borderId="20" xfId="60" applyFont="1" applyBorder="1" applyAlignment="1" applyProtection="1">
      <alignment horizontal="center" vertical="center"/>
      <protection/>
    </xf>
    <xf numFmtId="3" fontId="6" fillId="0" borderId="59" xfId="57" applyNumberFormat="1" applyFont="1" applyFill="1" applyBorder="1" applyAlignment="1" applyProtection="1">
      <alignment horizontal="right" vertical="center"/>
      <protection/>
    </xf>
    <xf numFmtId="3" fontId="6" fillId="0" borderId="60" xfId="57" applyNumberFormat="1" applyFont="1" applyFill="1" applyBorder="1" applyAlignment="1" applyProtection="1">
      <alignment horizontal="right" vertical="center"/>
      <protection/>
    </xf>
    <xf numFmtId="3" fontId="12" fillId="0" borderId="0" xfId="60" applyNumberFormat="1" applyFont="1" applyAlignment="1" applyProtection="1">
      <alignment horizontal="right" vertical="center"/>
      <protection/>
    </xf>
    <xf numFmtId="0" fontId="12" fillId="0" borderId="19" xfId="60" applyFont="1" applyBorder="1" applyAlignment="1" applyProtection="1">
      <alignment horizontal="center" vertical="center"/>
      <protection/>
    </xf>
    <xf numFmtId="3" fontId="6" fillId="0" borderId="19" xfId="57" applyNumberFormat="1" applyFont="1" applyFill="1" applyBorder="1" applyAlignment="1" applyProtection="1">
      <alignment horizontal="right" vertical="center"/>
      <protection/>
    </xf>
    <xf numFmtId="3" fontId="6" fillId="0" borderId="20" xfId="57" applyNumberFormat="1" applyFont="1" applyFill="1" applyBorder="1" applyAlignment="1" applyProtection="1">
      <alignment horizontal="right" vertical="center"/>
      <protection/>
    </xf>
    <xf numFmtId="3" fontId="6" fillId="0" borderId="0" xfId="60" applyNumberFormat="1" applyFont="1" applyAlignment="1" applyProtection="1">
      <alignment horizontal="right" vertical="center"/>
      <protection/>
    </xf>
    <xf numFmtId="0" fontId="12" fillId="0" borderId="26" xfId="60" applyFont="1" applyBorder="1" applyAlignment="1" applyProtection="1">
      <alignment horizontal="center" vertical="center"/>
      <protection/>
    </xf>
    <xf numFmtId="3" fontId="6" fillId="0" borderId="11" xfId="57" applyNumberFormat="1" applyFont="1" applyFill="1" applyBorder="1" applyAlignment="1" applyProtection="1">
      <alignment horizontal="right" vertical="center"/>
      <protection/>
    </xf>
    <xf numFmtId="3" fontId="6" fillId="0" borderId="76" xfId="57" applyNumberFormat="1" applyFont="1" applyFill="1" applyBorder="1" applyAlignment="1" applyProtection="1">
      <alignment horizontal="right" vertical="center"/>
      <protection/>
    </xf>
    <xf numFmtId="0" fontId="14" fillId="33" borderId="17" xfId="60" applyFont="1" applyFill="1" applyBorder="1" applyAlignment="1" applyProtection="1">
      <alignment horizontal="center" vertical="center"/>
      <protection/>
    </xf>
    <xf numFmtId="3" fontId="22" fillId="33" borderId="90" xfId="57" applyNumberFormat="1" applyFont="1" applyFill="1" applyBorder="1" applyAlignment="1" applyProtection="1">
      <alignment horizontal="left" vertical="center"/>
      <protection/>
    </xf>
    <xf numFmtId="3" fontId="22" fillId="33" borderId="47" xfId="57" applyNumberFormat="1" applyFont="1" applyFill="1" applyBorder="1" applyAlignment="1" applyProtection="1">
      <alignment horizontal="right" vertical="center"/>
      <protection/>
    </xf>
    <xf numFmtId="3" fontId="22" fillId="0" borderId="0" xfId="60" applyNumberFormat="1" applyFont="1" applyAlignment="1" applyProtection="1">
      <alignment horizontal="right" vertical="center"/>
      <protection/>
    </xf>
    <xf numFmtId="0" fontId="14" fillId="0" borderId="0" xfId="60" applyFont="1" applyFill="1" applyBorder="1" applyAlignment="1" applyProtection="1">
      <alignment horizontal="center" vertical="center"/>
      <protection/>
    </xf>
    <xf numFmtId="0" fontId="22" fillId="0" borderId="0" xfId="57" applyFont="1" applyFill="1" applyBorder="1" applyAlignment="1" applyProtection="1">
      <alignment vertical="center"/>
      <protection/>
    </xf>
    <xf numFmtId="0" fontId="22" fillId="0" borderId="0" xfId="60" applyFont="1" applyFill="1" applyBorder="1" applyAlignment="1" applyProtection="1">
      <alignment vertical="center"/>
      <protection/>
    </xf>
    <xf numFmtId="0" fontId="22" fillId="0" borderId="0" xfId="60" applyFont="1" applyFill="1" applyAlignment="1" applyProtection="1">
      <alignment vertical="center"/>
      <protection/>
    </xf>
    <xf numFmtId="0" fontId="6" fillId="0" borderId="0" xfId="60" applyFont="1" applyFill="1" applyAlignment="1" applyProtection="1">
      <alignment vertical="center"/>
      <protection/>
    </xf>
    <xf numFmtId="3" fontId="12" fillId="0" borderId="12" xfId="60" applyNumberFormat="1" applyFont="1" applyBorder="1" applyAlignment="1" applyProtection="1">
      <alignment horizontal="right" vertical="center"/>
      <protection locked="0"/>
    </xf>
    <xf numFmtId="3" fontId="12" fillId="0" borderId="13" xfId="60" applyNumberFormat="1" applyFont="1" applyBorder="1" applyAlignment="1" applyProtection="1">
      <alignment horizontal="right" vertical="center"/>
      <protection locked="0"/>
    </xf>
    <xf numFmtId="3" fontId="12" fillId="0" borderId="21" xfId="60" applyNumberFormat="1" applyFont="1" applyBorder="1" applyAlignment="1" applyProtection="1">
      <alignment horizontal="right" vertical="center"/>
      <protection locked="0"/>
    </xf>
    <xf numFmtId="3" fontId="12" fillId="0" borderId="20" xfId="60" applyNumberFormat="1" applyFont="1" applyBorder="1" applyAlignment="1" applyProtection="1">
      <alignment horizontal="right" vertical="center"/>
      <protection locked="0"/>
    </xf>
    <xf numFmtId="3" fontId="6" fillId="0" borderId="22" xfId="60" applyNumberFormat="1" applyFont="1" applyBorder="1" applyAlignment="1" applyProtection="1">
      <alignment horizontal="right" vertical="center"/>
      <protection locked="0"/>
    </xf>
    <xf numFmtId="3" fontId="6" fillId="0" borderId="19" xfId="60" applyNumberFormat="1" applyFont="1" applyBorder="1" applyAlignment="1" applyProtection="1">
      <alignment horizontal="right" vertical="center"/>
      <protection locked="0"/>
    </xf>
    <xf numFmtId="3" fontId="6" fillId="0" borderId="15" xfId="60" applyNumberFormat="1" applyFont="1" applyBorder="1" applyAlignment="1" applyProtection="1">
      <alignment horizontal="right" vertical="center"/>
      <protection locked="0"/>
    </xf>
    <xf numFmtId="3" fontId="6" fillId="0" borderId="11" xfId="60" applyNumberFormat="1" applyFont="1" applyBorder="1" applyAlignment="1" applyProtection="1">
      <alignment horizontal="right" vertical="center"/>
      <protection locked="0"/>
    </xf>
    <xf numFmtId="0" fontId="12" fillId="0" borderId="0" xfId="60" applyFont="1" applyAlignment="1" applyProtection="1">
      <alignment vertical="center"/>
      <protection locked="0"/>
    </xf>
    <xf numFmtId="0" fontId="8" fillId="0" borderId="0" xfId="60" applyFont="1" applyAlignment="1" applyProtection="1">
      <alignment vertical="center"/>
      <protection locked="0"/>
    </xf>
    <xf numFmtId="0" fontId="8" fillId="0" borderId="0" xfId="60" applyFont="1" applyFill="1" applyAlignment="1" applyProtection="1">
      <alignment vertical="center"/>
      <protection locked="0"/>
    </xf>
    <xf numFmtId="0" fontId="12" fillId="0" borderId="43" xfId="0" applyFont="1" applyFill="1" applyBorder="1" applyAlignment="1">
      <alignment horizontal="center" vertical="center" wrapText="1" shrinkToFit="1"/>
    </xf>
    <xf numFmtId="0" fontId="12" fillId="33" borderId="27" xfId="0" applyFont="1" applyFill="1" applyBorder="1" applyAlignment="1">
      <alignment horizontal="center" vertical="center" wrapText="1" shrinkToFit="1"/>
    </xf>
    <xf numFmtId="3" fontId="12" fillId="0" borderId="19" xfId="0" applyNumberFormat="1" applyFont="1" applyBorder="1" applyAlignment="1">
      <alignment horizontal="right" vertical="center"/>
    </xf>
    <xf numFmtId="3" fontId="13" fillId="34" borderId="19" xfId="0" applyNumberFormat="1" applyFont="1" applyFill="1" applyBorder="1" applyAlignment="1">
      <alignment horizontal="right" vertical="center"/>
    </xf>
    <xf numFmtId="0" fontId="12" fillId="0" borderId="19" xfId="0" applyNumberFormat="1" applyFont="1" applyFill="1" applyBorder="1" applyAlignment="1">
      <alignment horizontal="right" vertical="center"/>
    </xf>
    <xf numFmtId="0" fontId="12" fillId="0" borderId="95" xfId="0" applyFont="1" applyBorder="1" applyAlignment="1">
      <alignment vertical="center"/>
    </xf>
    <xf numFmtId="0" fontId="12" fillId="0" borderId="15" xfId="0" applyFont="1" applyBorder="1" applyAlignment="1">
      <alignment horizontal="center" vertical="center"/>
    </xf>
    <xf numFmtId="0" fontId="12" fillId="0" borderId="43" xfId="0" applyFont="1" applyBorder="1" applyAlignment="1">
      <alignment horizontal="center" vertical="center"/>
    </xf>
    <xf numFmtId="3" fontId="6" fillId="37" borderId="26" xfId="57" applyNumberFormat="1" applyFont="1" applyFill="1" applyBorder="1" applyAlignment="1">
      <alignment horizontal="right" vertical="center"/>
      <protection/>
    </xf>
    <xf numFmtId="3" fontId="12" fillId="0" borderId="26" xfId="0" applyNumberFormat="1" applyFont="1" applyBorder="1" applyAlignment="1">
      <alignment horizontal="right" vertical="center"/>
    </xf>
    <xf numFmtId="3" fontId="6" fillId="37" borderId="27" xfId="57" applyNumberFormat="1" applyFont="1" applyFill="1" applyBorder="1" applyAlignment="1">
      <alignment horizontal="right" vertical="center"/>
      <protection/>
    </xf>
    <xf numFmtId="3" fontId="6" fillId="0" borderId="11" xfId="57" applyNumberFormat="1" applyFont="1" applyFill="1" applyBorder="1" applyAlignment="1" applyProtection="1">
      <alignment horizontal="right" vertical="center"/>
      <protection locked="0"/>
    </xf>
    <xf numFmtId="3" fontId="6" fillId="37" borderId="11" xfId="57" applyNumberFormat="1" applyFont="1" applyFill="1" applyBorder="1" applyAlignment="1">
      <alignment horizontal="right" vertical="center"/>
      <protection/>
    </xf>
    <xf numFmtId="3" fontId="6" fillId="40" borderId="11" xfId="57" applyNumberFormat="1" applyFont="1" applyFill="1" applyBorder="1" applyAlignment="1" applyProtection="1">
      <alignment horizontal="right" vertical="center"/>
      <protection locked="0"/>
    </xf>
    <xf numFmtId="3" fontId="12" fillId="0" borderId="11" xfId="0" applyNumberFormat="1" applyFont="1" applyBorder="1" applyAlignment="1">
      <alignment horizontal="right" vertical="center"/>
    </xf>
    <xf numFmtId="3" fontId="6" fillId="37" borderId="76" xfId="57" applyNumberFormat="1" applyFont="1" applyFill="1" applyBorder="1" applyAlignment="1">
      <alignment horizontal="right" vertical="center"/>
      <protection/>
    </xf>
    <xf numFmtId="0" fontId="13" fillId="47" borderId="12" xfId="0" applyFont="1" applyFill="1" applyBorder="1" applyAlignment="1">
      <alignment horizontal="center" vertical="center"/>
    </xf>
    <xf numFmtId="0" fontId="13" fillId="47" borderId="133" xfId="0" applyFont="1" applyFill="1" applyBorder="1" applyAlignment="1">
      <alignment horizontal="center" vertical="center"/>
    </xf>
    <xf numFmtId="3" fontId="6" fillId="47" borderId="13" xfId="57" applyNumberFormat="1" applyFont="1" applyFill="1" applyBorder="1" applyAlignment="1" applyProtection="1">
      <alignment horizontal="right" vertical="center"/>
      <protection/>
    </xf>
    <xf numFmtId="3" fontId="6" fillId="47" borderId="13" xfId="57" applyNumberFormat="1" applyFont="1" applyFill="1" applyBorder="1" applyAlignment="1">
      <alignment horizontal="right" vertical="center"/>
      <protection/>
    </xf>
    <xf numFmtId="3" fontId="13" fillId="47" borderId="13" xfId="0" applyNumberFormat="1" applyFont="1" applyFill="1" applyBorder="1" applyAlignment="1" applyProtection="1">
      <alignment horizontal="right" vertical="center"/>
      <protection/>
    </xf>
    <xf numFmtId="3" fontId="6" fillId="47" borderId="29" xfId="57" applyNumberFormat="1" applyFont="1" applyFill="1" applyBorder="1" applyAlignment="1" applyProtection="1">
      <alignment horizontal="right" vertical="center"/>
      <protection/>
    </xf>
    <xf numFmtId="3" fontId="6" fillId="47" borderId="19" xfId="57" applyNumberFormat="1" applyFont="1" applyFill="1" applyBorder="1" applyAlignment="1" applyProtection="1">
      <alignment horizontal="right" vertical="center"/>
      <protection/>
    </xf>
    <xf numFmtId="3" fontId="13" fillId="47" borderId="19" xfId="0" applyNumberFormat="1" applyFont="1" applyFill="1" applyBorder="1" applyAlignment="1" applyProtection="1">
      <alignment horizontal="right" vertical="center"/>
      <protection/>
    </xf>
    <xf numFmtId="3" fontId="6" fillId="47" borderId="25" xfId="57" applyNumberFormat="1" applyFont="1" applyFill="1" applyBorder="1" applyAlignment="1" applyProtection="1">
      <alignment horizontal="right" vertical="center"/>
      <protection/>
    </xf>
    <xf numFmtId="0" fontId="13" fillId="39" borderId="114" xfId="0" applyFont="1" applyFill="1" applyBorder="1" applyAlignment="1">
      <alignment horizontal="center" vertical="center"/>
    </xf>
    <xf numFmtId="3" fontId="6" fillId="39" borderId="19" xfId="57" applyNumberFormat="1" applyFont="1" applyFill="1" applyBorder="1" applyAlignment="1" applyProtection="1">
      <alignment horizontal="right" vertical="center"/>
      <protection/>
    </xf>
    <xf numFmtId="3" fontId="13" fillId="39" borderId="19" xfId="0" applyNumberFormat="1" applyFont="1" applyFill="1" applyBorder="1" applyAlignment="1" applyProtection="1">
      <alignment horizontal="right" vertical="center"/>
      <protection/>
    </xf>
    <xf numFmtId="3" fontId="6" fillId="39" borderId="25" xfId="57" applyNumberFormat="1" applyFont="1" applyFill="1" applyBorder="1" applyAlignment="1" applyProtection="1">
      <alignment horizontal="right" vertical="center"/>
      <protection/>
    </xf>
    <xf numFmtId="3" fontId="6" fillId="47" borderId="19" xfId="57" applyNumberFormat="1" applyFont="1" applyFill="1" applyBorder="1" applyAlignment="1">
      <alignment horizontal="right" vertical="center"/>
      <protection/>
    </xf>
    <xf numFmtId="49" fontId="12" fillId="38" borderId="134" xfId="0" applyNumberFormat="1" applyFont="1" applyFill="1" applyBorder="1" applyAlignment="1">
      <alignment horizontal="left" vertical="center"/>
    </xf>
    <xf numFmtId="3" fontId="12" fillId="38" borderId="19" xfId="0" applyNumberFormat="1" applyFont="1" applyFill="1" applyBorder="1" applyAlignment="1" applyProtection="1">
      <alignment horizontal="right" vertical="center"/>
      <protection/>
    </xf>
    <xf numFmtId="49" fontId="12" fillId="38" borderId="113" xfId="0" applyNumberFormat="1" applyFont="1" applyFill="1" applyBorder="1" applyAlignment="1">
      <alignment horizontal="left" vertical="center"/>
    </xf>
    <xf numFmtId="3" fontId="6" fillId="38" borderId="19" xfId="57" applyNumberFormat="1" applyFont="1" applyFill="1" applyBorder="1" applyAlignment="1" applyProtection="1">
      <alignment horizontal="right" vertical="center"/>
      <protection locked="0"/>
    </xf>
    <xf numFmtId="0" fontId="12" fillId="38" borderId="113" xfId="0" applyFont="1" applyFill="1" applyBorder="1" applyAlignment="1">
      <alignment horizontal="right" vertical="center"/>
    </xf>
    <xf numFmtId="0" fontId="12" fillId="38" borderId="35" xfId="0" applyFont="1" applyFill="1" applyBorder="1" applyAlignment="1">
      <alignment horizontal="left" vertical="center"/>
    </xf>
    <xf numFmtId="0" fontId="12" fillId="38" borderId="35" xfId="0" applyFont="1" applyFill="1" applyBorder="1" applyAlignment="1">
      <alignment horizontal="center" vertical="center"/>
    </xf>
    <xf numFmtId="0" fontId="13" fillId="47" borderId="21" xfId="0" applyFont="1" applyFill="1" applyBorder="1" applyAlignment="1">
      <alignment horizontal="center" vertical="center"/>
    </xf>
    <xf numFmtId="0" fontId="32" fillId="47" borderId="115" xfId="0" applyFont="1" applyFill="1" applyBorder="1" applyAlignment="1">
      <alignment horizontal="right" vertical="center"/>
    </xf>
    <xf numFmtId="3" fontId="6" fillId="47" borderId="20" xfId="57" applyNumberFormat="1" applyFont="1" applyFill="1" applyBorder="1" applyAlignment="1">
      <alignment horizontal="right" vertical="center"/>
      <protection/>
    </xf>
    <xf numFmtId="3" fontId="6" fillId="47" borderId="20" xfId="57" applyNumberFormat="1" applyFont="1" applyFill="1" applyBorder="1" applyAlignment="1" applyProtection="1">
      <alignment horizontal="right" vertical="center"/>
      <protection locked="0"/>
    </xf>
    <xf numFmtId="3" fontId="13" fillId="47" borderId="20" xfId="0" applyNumberFormat="1" applyFont="1" applyFill="1" applyBorder="1" applyAlignment="1">
      <alignment horizontal="right" vertical="center"/>
    </xf>
    <xf numFmtId="3" fontId="6" fillId="47" borderId="24" xfId="57" applyNumberFormat="1" applyFont="1" applyFill="1" applyBorder="1" applyAlignment="1">
      <alignment horizontal="right" vertical="center"/>
      <protection/>
    </xf>
    <xf numFmtId="0" fontId="32" fillId="39" borderId="113" xfId="0" applyFont="1" applyFill="1" applyBorder="1" applyAlignment="1">
      <alignment horizontal="right" vertical="center"/>
    </xf>
    <xf numFmtId="3" fontId="13" fillId="39" borderId="19" xfId="0" applyNumberFormat="1" applyFont="1" applyFill="1" applyBorder="1" applyAlignment="1">
      <alignment horizontal="right" vertical="center"/>
    </xf>
    <xf numFmtId="3" fontId="6" fillId="39" borderId="25" xfId="57" applyNumberFormat="1" applyFont="1" applyFill="1" applyBorder="1" applyAlignment="1">
      <alignment horizontal="right" vertical="center"/>
      <protection/>
    </xf>
    <xf numFmtId="0" fontId="32" fillId="47" borderId="113" xfId="0" applyFont="1" applyFill="1" applyBorder="1" applyAlignment="1">
      <alignment horizontal="right" vertical="center"/>
    </xf>
    <xf numFmtId="0" fontId="13" fillId="47" borderId="22" xfId="0" applyFont="1" applyFill="1" applyBorder="1" applyAlignment="1">
      <alignment horizontal="center" vertical="center"/>
    </xf>
    <xf numFmtId="0" fontId="12" fillId="38" borderId="113" xfId="0" applyFont="1" applyFill="1" applyBorder="1" applyAlignment="1">
      <alignment horizontal="left" vertical="center"/>
    </xf>
    <xf numFmtId="0" fontId="12" fillId="38" borderId="111" xfId="0" applyFont="1" applyFill="1" applyBorder="1" applyAlignment="1">
      <alignment horizontal="left" vertical="center"/>
    </xf>
    <xf numFmtId="0" fontId="24" fillId="38" borderId="113" xfId="0" applyFont="1" applyFill="1" applyBorder="1" applyAlignment="1">
      <alignment horizontal="right" vertical="center"/>
    </xf>
    <xf numFmtId="0" fontId="12" fillId="47" borderId="17" xfId="0" applyFont="1" applyFill="1" applyBorder="1" applyAlignment="1">
      <alignment horizontal="center" vertical="center"/>
    </xf>
    <xf numFmtId="0" fontId="13" fillId="47" borderId="90" xfId="0" applyFont="1" applyFill="1" applyBorder="1" applyAlignment="1">
      <alignment vertical="center"/>
    </xf>
    <xf numFmtId="0" fontId="13" fillId="47" borderId="135" xfId="0" applyFont="1" applyFill="1" applyBorder="1" applyAlignment="1">
      <alignment vertical="center"/>
    </xf>
    <xf numFmtId="3" fontId="6" fillId="47" borderId="18" xfId="57" applyNumberFormat="1" applyFont="1" applyFill="1" applyBorder="1" applyAlignment="1">
      <alignment horizontal="right" vertical="center"/>
      <protection/>
    </xf>
    <xf numFmtId="3" fontId="13" fillId="47" borderId="18" xfId="0" applyNumberFormat="1" applyFont="1" applyFill="1" applyBorder="1" applyAlignment="1">
      <alignment horizontal="right" vertical="center"/>
    </xf>
    <xf numFmtId="3" fontId="6" fillId="47" borderId="28" xfId="57" applyNumberFormat="1" applyFont="1" applyFill="1" applyBorder="1" applyAlignment="1">
      <alignment horizontal="right" vertical="center"/>
      <protection/>
    </xf>
    <xf numFmtId="4" fontId="6" fillId="0" borderId="0" xfId="57" applyNumberFormat="1" applyFont="1" applyAlignment="1" applyProtection="1">
      <alignment horizontal="right" vertical="center"/>
      <protection/>
    </xf>
    <xf numFmtId="0" fontId="6" fillId="0" borderId="13" xfId="57" applyFont="1" applyBorder="1" applyAlignment="1" applyProtection="1">
      <alignment vertical="center"/>
      <protection/>
    </xf>
    <xf numFmtId="0" fontId="6" fillId="0" borderId="18" xfId="57" applyFont="1" applyBorder="1" applyAlignment="1" applyProtection="1">
      <alignment vertical="center"/>
      <protection/>
    </xf>
    <xf numFmtId="0" fontId="6" fillId="0" borderId="26" xfId="57" applyFont="1" applyFill="1" applyBorder="1" applyAlignment="1" applyProtection="1">
      <alignment vertical="center"/>
      <protection/>
    </xf>
    <xf numFmtId="4" fontId="12" fillId="0" borderId="0" xfId="57" applyNumberFormat="1" applyFont="1" applyBorder="1" applyAlignment="1" applyProtection="1">
      <alignment horizontal="right" vertical="top" wrapText="1"/>
      <protection/>
    </xf>
    <xf numFmtId="0" fontId="6" fillId="0" borderId="13" xfId="57" applyFont="1" applyBorder="1" applyAlignment="1" applyProtection="1">
      <alignment vertical="center"/>
      <protection/>
    </xf>
    <xf numFmtId="179" fontId="6" fillId="36" borderId="136" xfId="57" applyNumberFormat="1" applyFont="1" applyFill="1" applyBorder="1" applyAlignment="1">
      <alignment horizontal="right" vertical="center"/>
      <protection/>
    </xf>
    <xf numFmtId="179" fontId="6" fillId="36" borderId="13" xfId="57" applyNumberFormat="1" applyFont="1" applyFill="1" applyBorder="1" applyAlignment="1">
      <alignment horizontal="right" vertical="center"/>
      <protection/>
    </xf>
    <xf numFmtId="179" fontId="6" fillId="36" borderId="59" xfId="57" applyNumberFormat="1" applyFont="1" applyFill="1" applyBorder="1" applyAlignment="1">
      <alignment horizontal="right" vertical="center"/>
      <protection/>
    </xf>
    <xf numFmtId="179" fontId="6" fillId="36" borderId="29" xfId="57" applyNumberFormat="1" applyFont="1" applyFill="1" applyBorder="1" applyAlignment="1">
      <alignment horizontal="right" vertical="center"/>
      <protection/>
    </xf>
    <xf numFmtId="179" fontId="6" fillId="34" borderId="68" xfId="57" applyNumberFormat="1" applyFont="1" applyFill="1" applyBorder="1" applyAlignment="1" applyProtection="1">
      <alignment horizontal="right" vertical="center"/>
      <protection locked="0"/>
    </xf>
    <xf numFmtId="179" fontId="6" fillId="34" borderId="19" xfId="57" applyNumberFormat="1" applyFont="1" applyFill="1" applyBorder="1" applyAlignment="1" applyProtection="1">
      <alignment horizontal="right" vertical="center"/>
      <protection locked="0"/>
    </xf>
    <xf numFmtId="179" fontId="6" fillId="34" borderId="19" xfId="57" applyNumberFormat="1" applyFont="1" applyFill="1" applyBorder="1" applyAlignment="1">
      <alignment horizontal="right" vertical="center"/>
      <protection/>
    </xf>
    <xf numFmtId="179" fontId="6" fillId="0" borderId="25" xfId="57" applyNumberFormat="1" applyFont="1" applyFill="1" applyBorder="1" applyAlignment="1" applyProtection="1">
      <alignment horizontal="right" vertical="center"/>
      <protection/>
    </xf>
    <xf numFmtId="179" fontId="6" fillId="34" borderId="137" xfId="57" applyNumberFormat="1" applyFont="1" applyFill="1" applyBorder="1" applyAlignment="1" applyProtection="1">
      <alignment horizontal="right" vertical="center"/>
      <protection locked="0"/>
    </xf>
    <xf numFmtId="179" fontId="6" fillId="34" borderId="138" xfId="57" applyNumberFormat="1" applyFont="1" applyFill="1" applyBorder="1" applyAlignment="1" applyProtection="1">
      <alignment horizontal="right" vertical="center"/>
      <protection locked="0"/>
    </xf>
    <xf numFmtId="179" fontId="6" fillId="34" borderId="26" xfId="57" applyNumberFormat="1" applyFont="1" applyFill="1" applyBorder="1" applyAlignment="1">
      <alignment horizontal="right" vertical="center"/>
      <protection/>
    </xf>
    <xf numFmtId="179" fontId="6" fillId="0" borderId="139" xfId="57" applyNumberFormat="1" applyFont="1" applyFill="1" applyBorder="1" applyAlignment="1" applyProtection="1">
      <alignment horizontal="right" vertical="center"/>
      <protection/>
    </xf>
    <xf numFmtId="179" fontId="6" fillId="0" borderId="80" xfId="57" applyNumberFormat="1" applyFont="1" applyBorder="1" applyAlignment="1" applyProtection="1">
      <alignment horizontal="right" vertical="center"/>
      <protection locked="0"/>
    </xf>
    <xf numFmtId="179" fontId="6" fillId="0" borderId="20" xfId="57" applyNumberFormat="1" applyFont="1" applyBorder="1" applyAlignment="1" applyProtection="1">
      <alignment horizontal="right" vertical="center"/>
      <protection locked="0"/>
    </xf>
    <xf numFmtId="179" fontId="6" fillId="0" borderId="140" xfId="57" applyNumberFormat="1" applyFont="1" applyFill="1" applyBorder="1" applyAlignment="1">
      <alignment horizontal="right" vertical="center"/>
      <protection/>
    </xf>
    <xf numFmtId="179" fontId="6" fillId="0" borderId="24" xfId="57" applyNumberFormat="1" applyFont="1" applyFill="1" applyBorder="1" applyAlignment="1" applyProtection="1">
      <alignment horizontal="right" vertical="center"/>
      <protection/>
    </xf>
    <xf numFmtId="179" fontId="6" fillId="34" borderId="81" xfId="57" applyNumberFormat="1" applyFont="1" applyFill="1" applyBorder="1" applyAlignment="1" applyProtection="1">
      <alignment horizontal="right" vertical="center"/>
      <protection locked="0"/>
    </xf>
    <xf numFmtId="179" fontId="6" fillId="34" borderId="26" xfId="57" applyNumberFormat="1" applyFont="1" applyFill="1" applyBorder="1" applyAlignment="1" applyProtection="1">
      <alignment horizontal="right" vertical="center"/>
      <protection locked="0"/>
    </xf>
    <xf numFmtId="179" fontId="6" fillId="34" borderId="138" xfId="57" applyNumberFormat="1" applyFont="1" applyFill="1" applyBorder="1" applyAlignment="1">
      <alignment horizontal="right" vertical="center"/>
      <protection/>
    </xf>
    <xf numFmtId="179" fontId="6" fillId="0" borderId="27" xfId="57" applyNumberFormat="1" applyFont="1" applyFill="1" applyBorder="1" applyAlignment="1" applyProtection="1">
      <alignment horizontal="right" vertical="center"/>
      <protection/>
    </xf>
    <xf numFmtId="179" fontId="6" fillId="0" borderId="70" xfId="57" applyNumberFormat="1" applyFont="1" applyBorder="1" applyAlignment="1" applyProtection="1">
      <alignment horizontal="right" vertical="center"/>
      <protection locked="0"/>
    </xf>
    <xf numFmtId="179" fontId="6" fillId="0" borderId="54" xfId="57" applyNumberFormat="1" applyFont="1" applyBorder="1" applyAlignment="1" applyProtection="1">
      <alignment horizontal="right" vertical="center"/>
      <protection locked="0"/>
    </xf>
    <xf numFmtId="179" fontId="6" fillId="0" borderId="54" xfId="57" applyNumberFormat="1" applyFont="1" applyFill="1" applyBorder="1" applyAlignment="1">
      <alignment horizontal="right" vertical="center"/>
      <protection/>
    </xf>
    <xf numFmtId="179" fontId="6" fillId="0" borderId="102" xfId="57" applyNumberFormat="1" applyFont="1" applyFill="1" applyBorder="1" applyAlignment="1" applyProtection="1">
      <alignment horizontal="right" vertical="center"/>
      <protection/>
    </xf>
    <xf numFmtId="179" fontId="6" fillId="34" borderId="138" xfId="57" applyNumberFormat="1" applyFont="1" applyFill="1" applyBorder="1" applyAlignment="1" applyProtection="1">
      <alignment horizontal="right" vertical="center"/>
      <protection/>
    </xf>
    <xf numFmtId="179" fontId="6" fillId="0" borderId="54" xfId="57" applyNumberFormat="1" applyFont="1" applyBorder="1" applyAlignment="1" applyProtection="1">
      <alignment horizontal="right" vertical="center"/>
      <protection/>
    </xf>
    <xf numFmtId="179" fontId="6" fillId="34" borderId="141" xfId="57" applyNumberFormat="1" applyFont="1" applyFill="1" applyBorder="1" applyAlignment="1" applyProtection="1">
      <alignment horizontal="right" vertical="center"/>
      <protection locked="0"/>
    </xf>
    <xf numFmtId="179" fontId="6" fillId="34" borderId="30" xfId="57" applyNumberFormat="1" applyFont="1" applyFill="1" applyBorder="1" applyAlignment="1" applyProtection="1">
      <alignment horizontal="right" vertical="center"/>
      <protection locked="0"/>
    </xf>
    <xf numFmtId="179" fontId="6" fillId="34" borderId="30" xfId="57" applyNumberFormat="1" applyFont="1" applyFill="1" applyBorder="1" applyAlignment="1" applyProtection="1">
      <alignment horizontal="right" vertical="center"/>
      <protection/>
    </xf>
    <xf numFmtId="179" fontId="6" fillId="0" borderId="31" xfId="57" applyNumberFormat="1" applyFont="1" applyFill="1" applyBorder="1" applyAlignment="1" applyProtection="1">
      <alignment horizontal="right" vertical="center"/>
      <protection/>
    </xf>
    <xf numFmtId="0" fontId="13" fillId="39" borderId="35" xfId="0" applyFont="1" applyFill="1" applyBorder="1" applyAlignment="1">
      <alignment horizontal="left" vertical="center"/>
    </xf>
    <xf numFmtId="0" fontId="13" fillId="39" borderId="111" xfId="0" applyFont="1" applyFill="1" applyBorder="1" applyAlignment="1">
      <alignment horizontal="left" vertical="center"/>
    </xf>
    <xf numFmtId="0" fontId="13" fillId="0" borderId="41" xfId="0" applyFont="1" applyFill="1" applyBorder="1" applyAlignment="1" applyProtection="1">
      <alignment horizontal="left" vertical="center"/>
      <protection locked="0"/>
    </xf>
    <xf numFmtId="3" fontId="12" fillId="0" borderId="80" xfId="60" applyNumberFormat="1" applyFont="1" applyFill="1" applyBorder="1" applyAlignment="1" applyProtection="1">
      <alignment horizontal="right" vertical="center"/>
      <protection locked="0"/>
    </xf>
    <xf numFmtId="3" fontId="12" fillId="0" borderId="24" xfId="60" applyNumberFormat="1" applyFont="1" applyFill="1" applyBorder="1" applyAlignment="1" applyProtection="1">
      <alignment horizontal="left" vertical="top"/>
      <protection locked="0"/>
    </xf>
    <xf numFmtId="0" fontId="12" fillId="0" borderId="142" xfId="0" applyFont="1" applyFill="1" applyBorder="1" applyAlignment="1">
      <alignment vertical="center"/>
    </xf>
    <xf numFmtId="0" fontId="12" fillId="0" borderId="142" xfId="0" applyFont="1" applyFill="1" applyBorder="1" applyAlignment="1">
      <alignment horizontal="left" vertical="center"/>
    </xf>
    <xf numFmtId="16" fontId="12" fillId="0" borderId="143" xfId="0" applyNumberFormat="1" applyFont="1" applyFill="1" applyBorder="1" applyAlignment="1">
      <alignment horizontal="left" vertical="center"/>
    </xf>
    <xf numFmtId="0" fontId="12" fillId="0" borderId="143" xfId="0" applyFont="1" applyFill="1" applyBorder="1" applyAlignment="1">
      <alignment horizontal="left" vertical="center"/>
    </xf>
    <xf numFmtId="0" fontId="12" fillId="0" borderId="144" xfId="0" applyFont="1" applyFill="1" applyBorder="1" applyAlignment="1">
      <alignment horizontal="right" vertical="center"/>
    </xf>
    <xf numFmtId="16" fontId="12" fillId="0" borderId="35" xfId="0" applyNumberFormat="1" applyFont="1" applyFill="1" applyBorder="1" applyAlignment="1">
      <alignment horizontal="left" vertical="center"/>
    </xf>
    <xf numFmtId="0" fontId="6" fillId="0" borderId="0" xfId="57" applyFont="1" applyBorder="1" applyAlignment="1" applyProtection="1">
      <alignment vertical="center"/>
      <protection/>
    </xf>
    <xf numFmtId="0" fontId="12" fillId="0" borderId="0" xfId="0" applyFont="1" applyAlignment="1" applyProtection="1">
      <alignment horizontal="right" vertical="center"/>
      <protection/>
    </xf>
    <xf numFmtId="0" fontId="6" fillId="0" borderId="0" xfId="57" applyFont="1" applyBorder="1" applyAlignment="1" applyProtection="1">
      <alignment vertical="center"/>
      <protection locked="0"/>
    </xf>
    <xf numFmtId="0" fontId="6" fillId="0" borderId="15" xfId="57" applyFont="1" applyFill="1" applyBorder="1" applyAlignment="1" applyProtection="1">
      <alignment horizontal="center" vertical="center" wrapText="1"/>
      <protection/>
    </xf>
    <xf numFmtId="0" fontId="6" fillId="0" borderId="75" xfId="57" applyFont="1" applyFill="1" applyBorder="1" applyAlignment="1" applyProtection="1">
      <alignment horizontal="center" vertical="center" wrapText="1"/>
      <protection/>
    </xf>
    <xf numFmtId="0" fontId="6" fillId="0" borderId="11" xfId="57" applyFont="1" applyFill="1" applyBorder="1" applyAlignment="1" applyProtection="1">
      <alignment horizontal="center" vertical="center" wrapText="1"/>
      <protection/>
    </xf>
    <xf numFmtId="0" fontId="6" fillId="0" borderId="76" xfId="57" applyFont="1" applyFill="1" applyBorder="1" applyAlignment="1" applyProtection="1">
      <alignment horizontal="center" vertical="center" wrapText="1"/>
      <protection/>
    </xf>
    <xf numFmtId="0" fontId="6" fillId="33" borderId="27" xfId="57" applyFont="1" applyFill="1" applyBorder="1" applyAlignment="1" applyProtection="1">
      <alignment horizontal="center" vertical="center" wrapText="1"/>
      <protection/>
    </xf>
    <xf numFmtId="0" fontId="6" fillId="0" borderId="40" xfId="57" applyFont="1" applyBorder="1" applyAlignment="1" applyProtection="1">
      <alignment horizontal="center" vertical="center" wrapText="1"/>
      <protection/>
    </xf>
    <xf numFmtId="165" fontId="6" fillId="0" borderId="21" xfId="57" applyNumberFormat="1" applyFont="1" applyFill="1" applyBorder="1" applyAlignment="1" applyProtection="1">
      <alignment horizontal="right" vertical="center" wrapText="1"/>
      <protection locked="0"/>
    </xf>
    <xf numFmtId="165" fontId="6" fillId="0" borderId="80" xfId="57" applyNumberFormat="1" applyFont="1" applyFill="1" applyBorder="1" applyAlignment="1" applyProtection="1">
      <alignment horizontal="right" vertical="center" wrapText="1"/>
      <protection locked="0"/>
    </xf>
    <xf numFmtId="165" fontId="6" fillId="0" borderId="20" xfId="57" applyNumberFormat="1" applyFont="1" applyFill="1" applyBorder="1" applyAlignment="1" applyProtection="1">
      <alignment horizontal="right" vertical="center" wrapText="1"/>
      <protection locked="0"/>
    </xf>
    <xf numFmtId="165" fontId="6" fillId="0" borderId="24" xfId="57" applyNumberFormat="1" applyFont="1" applyFill="1" applyBorder="1" applyAlignment="1" applyProtection="1">
      <alignment horizontal="right" vertical="center" wrapText="1"/>
      <protection locked="0"/>
    </xf>
    <xf numFmtId="165" fontId="6" fillId="33" borderId="12" xfId="57" applyNumberFormat="1" applyFont="1" applyFill="1" applyBorder="1" applyAlignment="1" applyProtection="1">
      <alignment horizontal="right" vertical="center"/>
      <protection/>
    </xf>
    <xf numFmtId="165" fontId="6" fillId="33" borderId="29" xfId="57" applyNumberFormat="1" applyFont="1" applyFill="1" applyBorder="1" applyAlignment="1" applyProtection="1">
      <alignment horizontal="right" vertical="center"/>
      <protection/>
    </xf>
    <xf numFmtId="165" fontId="6" fillId="0" borderId="22" xfId="57" applyNumberFormat="1" applyFont="1" applyFill="1" applyBorder="1" applyAlignment="1" applyProtection="1">
      <alignment horizontal="right" vertical="center" wrapText="1"/>
      <protection locked="0"/>
    </xf>
    <xf numFmtId="165" fontId="6" fillId="0" borderId="68" xfId="57" applyNumberFormat="1" applyFont="1" applyFill="1" applyBorder="1" applyAlignment="1" applyProtection="1">
      <alignment horizontal="right" vertical="center" wrapText="1"/>
      <protection locked="0"/>
    </xf>
    <xf numFmtId="165" fontId="6" fillId="0" borderId="19" xfId="57" applyNumberFormat="1" applyFont="1" applyFill="1" applyBorder="1" applyAlignment="1" applyProtection="1">
      <alignment horizontal="right" vertical="center" wrapText="1"/>
      <protection locked="0"/>
    </xf>
    <xf numFmtId="165" fontId="6" fillId="0" borderId="25" xfId="57" applyNumberFormat="1" applyFont="1" applyFill="1" applyBorder="1" applyAlignment="1" applyProtection="1">
      <alignment horizontal="right" vertical="center" wrapText="1"/>
      <protection locked="0"/>
    </xf>
    <xf numFmtId="165" fontId="6" fillId="33" borderId="22" xfId="57" applyNumberFormat="1" applyFont="1" applyFill="1" applyBorder="1" applyAlignment="1" applyProtection="1">
      <alignment horizontal="right" vertical="center"/>
      <protection/>
    </xf>
    <xf numFmtId="165" fontId="6" fillId="33" borderId="25" xfId="57" applyNumberFormat="1" applyFont="1" applyFill="1" applyBorder="1" applyAlignment="1" applyProtection="1">
      <alignment horizontal="right" vertical="center"/>
      <protection/>
    </xf>
    <xf numFmtId="0" fontId="6" fillId="0" borderId="42" xfId="57" applyFont="1" applyBorder="1" applyAlignment="1" applyProtection="1">
      <alignment horizontal="center" vertical="center" wrapText="1"/>
      <protection/>
    </xf>
    <xf numFmtId="0" fontId="6" fillId="0" borderId="45" xfId="57" applyFont="1" applyBorder="1" applyAlignment="1" applyProtection="1">
      <alignment horizontal="center" vertical="center" wrapText="1"/>
      <protection/>
    </xf>
    <xf numFmtId="165" fontId="6" fillId="0" borderId="43" xfId="57" applyNumberFormat="1" applyFont="1" applyFill="1" applyBorder="1" applyAlignment="1" applyProtection="1">
      <alignment horizontal="right" vertical="center" wrapText="1"/>
      <protection/>
    </xf>
    <xf numFmtId="165" fontId="6" fillId="0" borderId="81" xfId="57" applyNumberFormat="1" applyFont="1" applyFill="1" applyBorder="1" applyAlignment="1" applyProtection="1">
      <alignment horizontal="right" vertical="center" wrapText="1"/>
      <protection/>
    </xf>
    <xf numFmtId="165" fontId="6" fillId="0" borderId="26" xfId="57" applyNumberFormat="1" applyFont="1" applyFill="1" applyBorder="1" applyAlignment="1" applyProtection="1">
      <alignment horizontal="right" vertical="center" wrapText="1"/>
      <protection/>
    </xf>
    <xf numFmtId="165" fontId="6" fillId="0" borderId="27" xfId="57" applyNumberFormat="1" applyFont="1" applyFill="1" applyBorder="1" applyAlignment="1" applyProtection="1">
      <alignment horizontal="right" vertical="center" wrapText="1"/>
      <protection/>
    </xf>
    <xf numFmtId="165" fontId="6" fillId="33" borderId="43" xfId="57" applyNumberFormat="1" applyFont="1" applyFill="1" applyBorder="1" applyAlignment="1" applyProtection="1">
      <alignment horizontal="right" vertical="center"/>
      <protection/>
    </xf>
    <xf numFmtId="165" fontId="6" fillId="33" borderId="27" xfId="57" applyNumberFormat="1" applyFont="1" applyFill="1" applyBorder="1" applyAlignment="1" applyProtection="1">
      <alignment horizontal="right" vertical="center"/>
      <protection/>
    </xf>
    <xf numFmtId="165" fontId="8" fillId="33" borderId="17" xfId="57" applyNumberFormat="1" applyFont="1" applyFill="1" applyBorder="1" applyAlignment="1" applyProtection="1">
      <alignment horizontal="right" vertical="center" wrapText="1"/>
      <protection/>
    </xf>
    <xf numFmtId="0" fontId="21" fillId="0" borderId="0" xfId="0" applyFont="1" applyAlignment="1" applyProtection="1">
      <alignment vertical="center"/>
      <protection/>
    </xf>
    <xf numFmtId="0" fontId="21" fillId="0" borderId="0" xfId="0" applyFont="1" applyAlignment="1">
      <alignment vertical="center"/>
    </xf>
    <xf numFmtId="0" fontId="8" fillId="0" borderId="0" xfId="57" applyFont="1" applyBorder="1" applyAlignment="1" applyProtection="1">
      <alignment vertical="center"/>
      <protection locked="0"/>
    </xf>
    <xf numFmtId="0" fontId="8" fillId="0" borderId="0" xfId="57" applyFont="1" applyAlignment="1" applyProtection="1">
      <alignment vertical="center"/>
      <protection locked="0"/>
    </xf>
    <xf numFmtId="0" fontId="8" fillId="0" borderId="0" xfId="57" applyFont="1" applyAlignment="1">
      <alignment vertical="center"/>
      <protection/>
    </xf>
    <xf numFmtId="0" fontId="12" fillId="0" borderId="0" xfId="57" applyFont="1" applyAlignment="1" applyProtection="1">
      <alignment horizontal="left" vertical="center"/>
      <protection/>
    </xf>
    <xf numFmtId="0" fontId="12" fillId="0" borderId="0" xfId="57" applyFont="1" applyAlignment="1" applyProtection="1">
      <alignment horizontal="right" vertical="center"/>
      <protection/>
    </xf>
    <xf numFmtId="0" fontId="6" fillId="0" borderId="22" xfId="57" applyFont="1" applyFill="1" applyBorder="1" applyAlignment="1" applyProtection="1">
      <alignment vertical="center" wrapText="1"/>
      <protection/>
    </xf>
    <xf numFmtId="0" fontId="6" fillId="0" borderId="19" xfId="57" applyFont="1" applyFill="1" applyBorder="1" applyAlignment="1" applyProtection="1">
      <alignment vertical="center" wrapText="1"/>
      <protection/>
    </xf>
    <xf numFmtId="0" fontId="6" fillId="0" borderId="25" xfId="57" applyFont="1" applyFill="1" applyBorder="1" applyAlignment="1" applyProtection="1">
      <alignment vertical="center" wrapText="1"/>
      <protection/>
    </xf>
    <xf numFmtId="0" fontId="6" fillId="0" borderId="68" xfId="57" applyFont="1" applyFill="1" applyBorder="1" applyAlignment="1" applyProtection="1">
      <alignment vertical="center" wrapText="1"/>
      <protection/>
    </xf>
    <xf numFmtId="0" fontId="6" fillId="0" borderId="11" xfId="57" applyFont="1" applyBorder="1" applyAlignment="1" applyProtection="1">
      <alignment horizontal="center" vertical="center"/>
      <protection/>
    </xf>
    <xf numFmtId="0" fontId="6" fillId="0" borderId="14" xfId="57" applyFont="1" applyBorder="1" applyAlignment="1" applyProtection="1">
      <alignment horizontal="center" vertical="center" wrapText="1"/>
      <protection/>
    </xf>
    <xf numFmtId="165" fontId="6" fillId="0" borderId="24" xfId="57" applyNumberFormat="1" applyFont="1" applyFill="1" applyBorder="1" applyAlignment="1" applyProtection="1">
      <alignment horizontal="center" vertical="center" wrapText="1"/>
      <protection locked="0"/>
    </xf>
    <xf numFmtId="165" fontId="6" fillId="0" borderId="80" xfId="57" applyNumberFormat="1" applyFont="1" applyFill="1" applyBorder="1" applyAlignment="1" applyProtection="1">
      <alignment horizontal="right" vertical="center" wrapText="1"/>
      <protection/>
    </xf>
    <xf numFmtId="165" fontId="6" fillId="0" borderId="20" xfId="57" applyNumberFormat="1" applyFont="1" applyFill="1" applyBorder="1" applyAlignment="1" applyProtection="1">
      <alignment horizontal="right" vertical="center" wrapText="1"/>
      <protection/>
    </xf>
    <xf numFmtId="165" fontId="6" fillId="0" borderId="68" xfId="57" applyNumberFormat="1" applyFont="1" applyFill="1" applyBorder="1" applyAlignment="1" applyProtection="1">
      <alignment horizontal="right" vertical="center" wrapText="1"/>
      <protection/>
    </xf>
    <xf numFmtId="165" fontId="6" fillId="0" borderId="19" xfId="57" applyNumberFormat="1" applyFont="1" applyFill="1" applyBorder="1" applyAlignment="1" applyProtection="1">
      <alignment horizontal="right" vertical="center" wrapText="1"/>
      <protection/>
    </xf>
    <xf numFmtId="0" fontId="6" fillId="0" borderId="10" xfId="57" applyFont="1" applyBorder="1" applyAlignment="1" applyProtection="1">
      <alignment horizontal="center" vertical="center" wrapText="1"/>
      <protection/>
    </xf>
    <xf numFmtId="165" fontId="6" fillId="0" borderId="25" xfId="57" applyNumberFormat="1" applyFont="1" applyFill="1" applyBorder="1" applyAlignment="1" applyProtection="1">
      <alignment horizontal="center" vertical="center" wrapText="1"/>
      <protection locked="0"/>
    </xf>
    <xf numFmtId="165" fontId="6" fillId="0" borderId="22" xfId="57" applyNumberFormat="1" applyFont="1" applyFill="1" applyBorder="1" applyAlignment="1" applyProtection="1">
      <alignment horizontal="right" vertical="center" wrapText="1"/>
      <protection/>
    </xf>
    <xf numFmtId="0" fontId="6" fillId="0" borderId="57" xfId="57" applyFont="1" applyBorder="1" applyAlignment="1" applyProtection="1">
      <alignment horizontal="center" vertical="center" wrapText="1"/>
      <protection/>
    </xf>
    <xf numFmtId="165" fontId="6" fillId="0" borderId="15" xfId="57" applyNumberFormat="1" applyFont="1" applyFill="1" applyBorder="1" applyAlignment="1" applyProtection="1">
      <alignment horizontal="right" vertical="center" wrapText="1"/>
      <protection/>
    </xf>
    <xf numFmtId="165" fontId="6" fillId="0" borderId="11" xfId="57" applyNumberFormat="1" applyFont="1" applyFill="1" applyBorder="1" applyAlignment="1" applyProtection="1">
      <alignment horizontal="right" vertical="center" wrapText="1"/>
      <protection/>
    </xf>
    <xf numFmtId="165" fontId="6" fillId="0" borderId="76" xfId="57" applyNumberFormat="1" applyFont="1" applyFill="1" applyBorder="1" applyAlignment="1" applyProtection="1">
      <alignment horizontal="right" vertical="center" wrapText="1"/>
      <protection/>
    </xf>
    <xf numFmtId="165" fontId="6" fillId="0" borderId="76" xfId="57" applyNumberFormat="1" applyFont="1" applyFill="1" applyBorder="1" applyAlignment="1" applyProtection="1">
      <alignment horizontal="center" vertical="center" wrapText="1"/>
      <protection/>
    </xf>
    <xf numFmtId="165" fontId="6" fillId="0" borderId="75" xfId="57" applyNumberFormat="1" applyFont="1" applyFill="1" applyBorder="1" applyAlignment="1" applyProtection="1">
      <alignment horizontal="right" vertical="center" wrapText="1"/>
      <protection/>
    </xf>
    <xf numFmtId="0" fontId="8" fillId="0" borderId="96" xfId="57" applyFont="1" applyBorder="1" applyAlignment="1" applyProtection="1">
      <alignment horizontal="center" vertical="center" wrapText="1"/>
      <protection/>
    </xf>
    <xf numFmtId="165" fontId="8" fillId="0" borderId="62" xfId="57" applyNumberFormat="1" applyFont="1" applyFill="1" applyBorder="1" applyAlignment="1" applyProtection="1">
      <alignment horizontal="right" vertical="center" wrapText="1"/>
      <protection/>
    </xf>
    <xf numFmtId="165" fontId="8" fillId="0" borderId="30" xfId="57" applyNumberFormat="1" applyFont="1" applyFill="1" applyBorder="1" applyAlignment="1" applyProtection="1">
      <alignment horizontal="right" vertical="center" wrapText="1"/>
      <protection/>
    </xf>
    <xf numFmtId="165" fontId="8" fillId="0" borderId="31" xfId="57" applyNumberFormat="1" applyFont="1" applyFill="1" applyBorder="1" applyAlignment="1" applyProtection="1">
      <alignment horizontal="right" vertical="center" wrapText="1"/>
      <protection locked="0"/>
    </xf>
    <xf numFmtId="165" fontId="8" fillId="0" borderId="31" xfId="57" applyNumberFormat="1" applyFont="1" applyFill="1" applyBorder="1" applyAlignment="1" applyProtection="1">
      <alignment horizontal="center" vertical="center" wrapText="1"/>
      <protection locked="0"/>
    </xf>
    <xf numFmtId="165" fontId="8" fillId="0" borderId="141" xfId="57" applyNumberFormat="1" applyFont="1" applyFill="1" applyBorder="1" applyAlignment="1" applyProtection="1">
      <alignment horizontal="right" vertical="center" wrapText="1"/>
      <protection/>
    </xf>
    <xf numFmtId="0" fontId="12" fillId="0" borderId="0" xfId="0" applyFont="1" applyAlignment="1" applyProtection="1">
      <alignment vertical="center"/>
      <protection/>
    </xf>
    <xf numFmtId="0" fontId="6" fillId="0" borderId="0" xfId="57" applyFont="1" applyBorder="1" applyAlignment="1" applyProtection="1">
      <alignment horizontal="justify" vertical="center" wrapText="1"/>
      <protection locked="0"/>
    </xf>
    <xf numFmtId="0" fontId="6" fillId="0" borderId="0" xfId="57" applyFont="1" applyBorder="1" applyAlignment="1" applyProtection="1">
      <alignment horizontal="left" vertical="center" wrapText="1"/>
      <protection locked="0"/>
    </xf>
    <xf numFmtId="0" fontId="6" fillId="0" borderId="0" xfId="57" applyFont="1" applyBorder="1" applyAlignment="1" applyProtection="1">
      <alignment vertical="center" wrapText="1"/>
      <protection locked="0"/>
    </xf>
    <xf numFmtId="0" fontId="7" fillId="0" borderId="0" xfId="57" applyFont="1" applyBorder="1" applyAlignment="1" applyProtection="1">
      <alignment horizontal="justify" vertical="center"/>
      <protection locked="0"/>
    </xf>
    <xf numFmtId="0" fontId="6" fillId="0" borderId="0" xfId="57" applyFont="1" applyBorder="1" applyAlignment="1" applyProtection="1">
      <alignment horizontal="left" vertical="center"/>
      <protection locked="0"/>
    </xf>
    <xf numFmtId="0" fontId="6" fillId="0" borderId="0" xfId="57" applyFont="1" applyBorder="1" applyAlignment="1">
      <alignment vertical="center"/>
      <protection/>
    </xf>
    <xf numFmtId="0" fontId="6" fillId="0" borderId="0" xfId="57" applyFont="1" applyBorder="1" applyAlignment="1">
      <alignment horizontal="left" vertical="center"/>
      <protection/>
    </xf>
    <xf numFmtId="0" fontId="6" fillId="0" borderId="0" xfId="57" applyFont="1" applyAlignment="1">
      <alignment horizontal="left" vertical="center"/>
      <protection/>
    </xf>
    <xf numFmtId="3" fontId="6" fillId="0" borderId="19" xfId="58" applyNumberFormat="1" applyFont="1" applyBorder="1" applyAlignment="1" applyProtection="1">
      <alignment horizontal="right" vertical="center" wrapText="1"/>
      <protection locked="0"/>
    </xf>
    <xf numFmtId="49" fontId="6" fillId="0" borderId="16" xfId="58" applyNumberFormat="1" applyFont="1" applyBorder="1" applyAlignment="1" applyProtection="1">
      <alignment horizontal="center" vertical="center" wrapText="1"/>
      <protection/>
    </xf>
    <xf numFmtId="49" fontId="6" fillId="0" borderId="46" xfId="58" applyNumberFormat="1" applyFont="1" applyBorder="1" applyAlignment="1" applyProtection="1">
      <alignment horizontal="center" vertical="center" wrapText="1"/>
      <protection/>
    </xf>
    <xf numFmtId="49" fontId="6" fillId="0" borderId="104" xfId="58" applyNumberFormat="1" applyFont="1" applyBorder="1" applyAlignment="1" applyProtection="1">
      <alignment horizontal="center" vertical="center" wrapText="1"/>
      <protection/>
    </xf>
    <xf numFmtId="49" fontId="6" fillId="0" borderId="136" xfId="58" applyNumberFormat="1" applyFont="1" applyBorder="1" applyAlignment="1" applyProtection="1">
      <alignment horizontal="center" vertical="center" wrapText="1"/>
      <protection/>
    </xf>
    <xf numFmtId="0" fontId="7" fillId="0" borderId="0" xfId="57" applyFont="1" applyAlignment="1" applyProtection="1">
      <alignment horizontal="left" vertical="center"/>
      <protection/>
    </xf>
    <xf numFmtId="0" fontId="6" fillId="0" borderId="142" xfId="58" applyFont="1" applyBorder="1" applyAlignment="1" applyProtection="1">
      <alignment horizontal="center" vertical="center"/>
      <protection/>
    </xf>
    <xf numFmtId="0" fontId="10" fillId="0" borderId="16" xfId="58" applyFont="1" applyBorder="1" applyAlignment="1" applyProtection="1">
      <alignment vertical="center" wrapText="1"/>
      <protection/>
    </xf>
    <xf numFmtId="0" fontId="10" fillId="0" borderId="90" xfId="58" applyFont="1" applyBorder="1" applyAlignment="1" applyProtection="1">
      <alignment vertical="center" wrapText="1"/>
      <protection/>
    </xf>
    <xf numFmtId="0" fontId="10" fillId="0" borderId="47" xfId="58" applyFont="1" applyBorder="1" applyAlignment="1" applyProtection="1">
      <alignment vertical="center" wrapText="1"/>
      <protection/>
    </xf>
    <xf numFmtId="0" fontId="7" fillId="0" borderId="16" xfId="58" applyFont="1" applyFill="1" applyBorder="1" applyAlignment="1" applyProtection="1">
      <alignment horizontal="center" vertical="center" wrapText="1"/>
      <protection/>
    </xf>
    <xf numFmtId="0" fontId="7" fillId="0" borderId="90" xfId="58" applyFont="1" applyFill="1" applyBorder="1" applyAlignment="1" applyProtection="1">
      <alignment horizontal="center" vertical="center" wrapText="1"/>
      <protection/>
    </xf>
    <xf numFmtId="0" fontId="7" fillId="0" borderId="47" xfId="58" applyFont="1" applyFill="1" applyBorder="1" applyAlignment="1" applyProtection="1">
      <alignment horizontal="center" vertical="center" wrapText="1"/>
      <protection/>
    </xf>
    <xf numFmtId="0" fontId="7" fillId="0" borderId="0" xfId="58" applyFont="1" applyBorder="1" applyAlignment="1">
      <alignment horizontal="left" vertical="center" wrapText="1"/>
      <protection/>
    </xf>
    <xf numFmtId="0" fontId="6" fillId="0" borderId="142" xfId="58" applyFont="1" applyBorder="1" applyAlignment="1">
      <alignment horizontal="center" vertical="center" wrapText="1"/>
      <protection/>
    </xf>
    <xf numFmtId="0" fontId="8" fillId="0" borderId="104" xfId="58" applyFont="1" applyBorder="1" applyAlignment="1">
      <alignment horizontal="center" vertical="center" wrapText="1"/>
      <protection/>
    </xf>
    <xf numFmtId="0" fontId="8" fillId="0" borderId="93" xfId="58" applyFont="1" applyBorder="1" applyAlignment="1">
      <alignment horizontal="center" vertical="center" wrapText="1"/>
      <protection/>
    </xf>
    <xf numFmtId="0" fontId="10" fillId="0" borderId="16" xfId="58" applyFont="1" applyBorder="1" applyAlignment="1">
      <alignment vertical="center" wrapText="1"/>
      <protection/>
    </xf>
    <xf numFmtId="0" fontId="10" fillId="0" borderId="90" xfId="58" applyFont="1" applyBorder="1" applyAlignment="1">
      <alignment vertical="center" wrapText="1"/>
      <protection/>
    </xf>
    <xf numFmtId="0" fontId="10" fillId="0" borderId="47" xfId="58" applyFont="1" applyBorder="1" applyAlignment="1">
      <alignment vertical="center" wrapText="1"/>
      <protection/>
    </xf>
    <xf numFmtId="3" fontId="6" fillId="0" borderId="77" xfId="58" applyNumberFormat="1" applyFont="1" applyBorder="1" applyAlignment="1">
      <alignment horizontal="center" vertical="center"/>
      <protection/>
    </xf>
    <xf numFmtId="3" fontId="6" fillId="0" borderId="145" xfId="58" applyNumberFormat="1" applyFont="1" applyBorder="1" applyAlignment="1">
      <alignment horizontal="center" vertical="center"/>
      <protection/>
    </xf>
    <xf numFmtId="0" fontId="7" fillId="0" borderId="16" xfId="58" applyFont="1" applyBorder="1" applyAlignment="1">
      <alignment horizontal="center" vertical="center" wrapText="1"/>
      <protection/>
    </xf>
    <xf numFmtId="0" fontId="7" fillId="0" borderId="90" xfId="58" applyFont="1" applyBorder="1" applyAlignment="1">
      <alignment horizontal="center" vertical="center" wrapText="1"/>
      <protection/>
    </xf>
    <xf numFmtId="0" fontId="7" fillId="0" borderId="47" xfId="58" applyFont="1" applyBorder="1" applyAlignment="1">
      <alignment horizontal="center" vertical="center" wrapText="1"/>
      <protection/>
    </xf>
    <xf numFmtId="0" fontId="8" fillId="0" borderId="146" xfId="58" applyFont="1" applyBorder="1" applyAlignment="1">
      <alignment horizontal="left" vertical="center" wrapText="1"/>
      <protection/>
    </xf>
    <xf numFmtId="0" fontId="8" fillId="0" borderId="142" xfId="58" applyFont="1" applyBorder="1" applyAlignment="1">
      <alignment horizontal="left" vertical="center" wrapText="1"/>
      <protection/>
    </xf>
    <xf numFmtId="0" fontId="8" fillId="0" borderId="73" xfId="58" applyFont="1" applyBorder="1" applyAlignment="1">
      <alignment horizontal="left" vertical="center" wrapText="1"/>
      <protection/>
    </xf>
    <xf numFmtId="3" fontId="8" fillId="0" borderId="97" xfId="58" applyNumberFormat="1" applyFont="1" applyBorder="1" applyAlignment="1">
      <alignment horizontal="center" vertical="center" wrapText="1"/>
      <protection/>
    </xf>
    <xf numFmtId="3" fontId="8" fillId="0" borderId="78" xfId="58" applyNumberFormat="1" applyFont="1" applyBorder="1" applyAlignment="1">
      <alignment horizontal="center" vertical="center" wrapText="1"/>
      <protection/>
    </xf>
    <xf numFmtId="0" fontId="6" fillId="0" borderId="83" xfId="58" applyFont="1" applyBorder="1" applyAlignment="1">
      <alignment horizontal="center" vertical="center" wrapText="1"/>
      <protection/>
    </xf>
    <xf numFmtId="0" fontId="6" fillId="0" borderId="0" xfId="58" applyFont="1" applyBorder="1" applyAlignment="1">
      <alignment horizontal="center" vertical="center" wrapText="1"/>
      <protection/>
    </xf>
    <xf numFmtId="0" fontId="6" fillId="0" borderId="147" xfId="58" applyFont="1" applyBorder="1" applyAlignment="1">
      <alignment horizontal="center" vertical="center" wrapText="1"/>
      <protection/>
    </xf>
    <xf numFmtId="3" fontId="6" fillId="0" borderId="89" xfId="58" applyNumberFormat="1" applyFont="1" applyBorder="1" applyAlignment="1">
      <alignment horizontal="center" vertical="center"/>
      <protection/>
    </xf>
    <xf numFmtId="3" fontId="6" fillId="0" borderId="51" xfId="58" applyNumberFormat="1" applyFont="1" applyBorder="1" applyAlignment="1">
      <alignment horizontal="center" vertical="center"/>
      <protection/>
    </xf>
    <xf numFmtId="0" fontId="8" fillId="0" borderId="98" xfId="57" applyFont="1" applyFill="1" applyBorder="1" applyAlignment="1">
      <alignment horizontal="center" vertical="center"/>
      <protection/>
    </xf>
    <xf numFmtId="0" fontId="8" fillId="0" borderId="95" xfId="57" applyFont="1" applyFill="1" applyBorder="1" applyAlignment="1">
      <alignment horizontal="center" vertical="center"/>
      <protection/>
    </xf>
    <xf numFmtId="0" fontId="8" fillId="0" borderId="148" xfId="57" applyFont="1" applyFill="1" applyBorder="1" applyAlignment="1">
      <alignment horizontal="center" vertical="center"/>
      <protection/>
    </xf>
    <xf numFmtId="0" fontId="8" fillId="0" borderId="82" xfId="57" applyFont="1" applyFill="1" applyBorder="1" applyAlignment="1">
      <alignment horizontal="center" vertical="center"/>
      <protection/>
    </xf>
    <xf numFmtId="0" fontId="8" fillId="0" borderId="0" xfId="57" applyFont="1" applyFill="1" applyBorder="1" applyAlignment="1">
      <alignment horizontal="center" vertical="center"/>
      <protection/>
    </xf>
    <xf numFmtId="0" fontId="8" fillId="0" borderId="78" xfId="57" applyFont="1" applyFill="1" applyBorder="1" applyAlignment="1">
      <alignment horizontal="center" vertical="center"/>
      <protection/>
    </xf>
    <xf numFmtId="0" fontId="8" fillId="0" borderId="146" xfId="57" applyFont="1" applyFill="1" applyBorder="1" applyAlignment="1">
      <alignment horizontal="center" vertical="center"/>
      <protection/>
    </xf>
    <xf numFmtId="0" fontId="8" fillId="0" borderId="142" xfId="57" applyFont="1" applyFill="1" applyBorder="1" applyAlignment="1">
      <alignment horizontal="center" vertical="center"/>
      <protection/>
    </xf>
    <xf numFmtId="0" fontId="8" fillId="0" borderId="73" xfId="57" applyFont="1" applyFill="1" applyBorder="1" applyAlignment="1">
      <alignment horizontal="center" vertical="center"/>
      <protection/>
    </xf>
    <xf numFmtId="0" fontId="6" fillId="0" borderId="104" xfId="57" applyFont="1" applyFill="1" applyBorder="1" applyAlignment="1">
      <alignment horizontal="center" vertical="center" wrapText="1"/>
      <protection/>
    </xf>
    <xf numFmtId="0" fontId="6" fillId="0" borderId="83" xfId="57" applyFont="1" applyFill="1" applyBorder="1" applyAlignment="1">
      <alignment horizontal="center" vertical="center" wrapText="1"/>
      <protection/>
    </xf>
    <xf numFmtId="0" fontId="6" fillId="0" borderId="149" xfId="57" applyFont="1" applyFill="1" applyBorder="1" applyAlignment="1">
      <alignment horizontal="center" vertical="center" wrapText="1"/>
      <protection/>
    </xf>
    <xf numFmtId="0" fontId="8" fillId="13" borderId="12" xfId="57" applyFont="1" applyFill="1" applyBorder="1" applyAlignment="1">
      <alignment horizontal="center" vertical="center"/>
      <protection/>
    </xf>
    <xf numFmtId="0" fontId="8" fillId="13" borderId="13" xfId="57" applyFont="1" applyFill="1" applyBorder="1" applyAlignment="1">
      <alignment horizontal="center" vertical="center"/>
      <protection/>
    </xf>
    <xf numFmtId="0" fontId="8" fillId="13" borderId="29" xfId="57" applyFont="1" applyFill="1" applyBorder="1" applyAlignment="1">
      <alignment horizontal="center" vertical="center"/>
      <protection/>
    </xf>
    <xf numFmtId="0" fontId="8" fillId="13" borderId="150" xfId="59" applyFont="1" applyFill="1" applyBorder="1" applyAlignment="1">
      <alignment horizontal="left" vertical="center"/>
      <protection/>
    </xf>
    <xf numFmtId="0" fontId="8" fillId="13" borderId="151" xfId="59" applyFont="1" applyFill="1" applyBorder="1" applyAlignment="1">
      <alignment horizontal="left" vertical="center"/>
      <protection/>
    </xf>
    <xf numFmtId="0" fontId="8" fillId="13" borderId="152" xfId="59" applyFont="1" applyFill="1" applyBorder="1" applyAlignment="1">
      <alignment horizontal="left" vertical="center"/>
      <protection/>
    </xf>
    <xf numFmtId="0" fontId="6" fillId="40" borderId="0" xfId="57" applyFont="1" applyFill="1" applyAlignment="1">
      <alignment horizontal="left" vertical="center" wrapText="1"/>
      <protection/>
    </xf>
    <xf numFmtId="0" fontId="6" fillId="39" borderId="124" xfId="59" applyFont="1" applyFill="1" applyBorder="1" applyAlignment="1">
      <alignment horizontal="left" vertical="center"/>
      <protection/>
    </xf>
    <xf numFmtId="0" fontId="6" fillId="39" borderId="125" xfId="59" applyFont="1" applyFill="1" applyBorder="1" applyAlignment="1">
      <alignment horizontal="left" vertical="center"/>
      <protection/>
    </xf>
    <xf numFmtId="0" fontId="8" fillId="13" borderId="153" xfId="59" applyFont="1" applyFill="1" applyBorder="1" applyAlignment="1">
      <alignment horizontal="left" vertical="center"/>
      <protection/>
    </xf>
    <xf numFmtId="0" fontId="8" fillId="13" borderId="154" xfId="59" applyFont="1" applyFill="1" applyBorder="1" applyAlignment="1">
      <alignment horizontal="left" vertical="center"/>
      <protection/>
    </xf>
    <xf numFmtId="0" fontId="8" fillId="13" borderId="155" xfId="59" applyFont="1" applyFill="1" applyBorder="1" applyAlignment="1">
      <alignment horizontal="left" vertical="center"/>
      <protection/>
    </xf>
    <xf numFmtId="0" fontId="12" fillId="0" borderId="94"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95" xfId="0" applyFont="1" applyBorder="1" applyAlignment="1">
      <alignment horizontal="center" vertical="center"/>
    </xf>
    <xf numFmtId="0" fontId="12" fillId="0" borderId="148" xfId="0" applyFont="1" applyBorder="1" applyAlignment="1">
      <alignment horizontal="center" vertical="center"/>
    </xf>
    <xf numFmtId="0" fontId="12" fillId="0" borderId="0" xfId="0" applyFont="1" applyBorder="1" applyAlignment="1">
      <alignment horizontal="center" vertical="center"/>
    </xf>
    <xf numFmtId="0" fontId="12" fillId="0" borderId="78" xfId="0" applyFont="1" applyBorder="1" applyAlignment="1">
      <alignment horizontal="center" vertical="center"/>
    </xf>
    <xf numFmtId="0" fontId="12" fillId="0" borderId="142" xfId="0" applyFont="1" applyBorder="1" applyAlignment="1">
      <alignment horizontal="center" vertical="center"/>
    </xf>
    <xf numFmtId="0" fontId="12" fillId="0" borderId="73" xfId="0" applyFont="1" applyBorder="1" applyAlignment="1">
      <alignment horizontal="center" vertical="center"/>
    </xf>
    <xf numFmtId="0" fontId="12" fillId="0" borderId="12"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156" xfId="0" applyFont="1" applyBorder="1" applyAlignment="1">
      <alignment horizontal="center" vertical="center" wrapText="1" shrinkToFit="1"/>
    </xf>
    <xf numFmtId="0" fontId="12" fillId="0" borderId="95" xfId="0" applyFont="1" applyBorder="1" applyAlignment="1">
      <alignment horizontal="center" vertical="center" wrapText="1" shrinkToFit="1"/>
    </xf>
    <xf numFmtId="0" fontId="12" fillId="0" borderId="63" xfId="0" applyFont="1" applyBorder="1" applyAlignment="1">
      <alignment horizontal="center" vertical="center" wrapText="1" shrinkToFit="1"/>
    </xf>
    <xf numFmtId="0" fontId="12" fillId="0" borderId="60" xfId="0" applyFont="1" applyBorder="1" applyAlignment="1">
      <alignment horizontal="center" vertical="center" wrapText="1" shrinkToFit="1"/>
    </xf>
    <xf numFmtId="0" fontId="12" fillId="0" borderId="24" xfId="0" applyFont="1" applyBorder="1" applyAlignment="1">
      <alignment horizontal="center" vertical="center" wrapText="1" shrinkToFit="1"/>
    </xf>
    <xf numFmtId="0" fontId="12" fillId="0" borderId="94"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0" fontId="13" fillId="0" borderId="60" xfId="0" applyFont="1" applyBorder="1" applyAlignment="1">
      <alignment horizontal="center" vertical="center" wrapText="1" shrinkToFit="1"/>
    </xf>
    <xf numFmtId="0" fontId="13" fillId="0" borderId="24" xfId="0" applyFont="1" applyBorder="1" applyAlignment="1">
      <alignment horizontal="center" vertical="center" wrapText="1" shrinkToFit="1"/>
    </xf>
    <xf numFmtId="0" fontId="13" fillId="38" borderId="19" xfId="0" applyFont="1" applyFill="1" applyBorder="1" applyAlignment="1">
      <alignment horizontal="left" vertical="center"/>
    </xf>
    <xf numFmtId="0" fontId="13" fillId="38" borderId="25" xfId="0" applyFont="1" applyFill="1" applyBorder="1" applyAlignment="1">
      <alignment horizontal="left" vertical="center"/>
    </xf>
    <xf numFmtId="0" fontId="13" fillId="38" borderId="35" xfId="0" applyFont="1" applyFill="1" applyBorder="1" applyAlignment="1">
      <alignment horizontal="left" vertical="center"/>
    </xf>
    <xf numFmtId="0" fontId="13" fillId="38" borderId="41" xfId="0" applyFont="1" applyFill="1" applyBorder="1" applyAlignment="1">
      <alignment horizontal="left" vertical="center"/>
    </xf>
    <xf numFmtId="0" fontId="12" fillId="0" borderId="0" xfId="0" applyFont="1" applyAlignment="1">
      <alignment horizontal="left" vertical="center" wrapText="1"/>
    </xf>
    <xf numFmtId="0" fontId="12" fillId="0" borderId="42"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1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9" xfId="0" applyFont="1" applyBorder="1" applyAlignment="1">
      <alignment horizontal="center" vertical="center"/>
    </xf>
    <xf numFmtId="0" fontId="12" fillId="0" borderId="25" xfId="0" applyFont="1" applyBorder="1" applyAlignment="1">
      <alignment horizontal="center" vertical="center"/>
    </xf>
    <xf numFmtId="0" fontId="12" fillId="0" borderId="76" xfId="0" applyFont="1" applyBorder="1" applyAlignment="1">
      <alignment horizontal="center" vertical="center"/>
    </xf>
    <xf numFmtId="0" fontId="12" fillId="0" borderId="136" xfId="0" applyFont="1" applyBorder="1" applyAlignment="1">
      <alignment horizontal="center" vertical="center" wrapText="1" shrinkToFit="1"/>
    </xf>
    <xf numFmtId="0" fontId="12" fillId="0" borderId="89" xfId="0" applyFont="1" applyBorder="1" applyAlignment="1">
      <alignment horizontal="center" vertical="center" wrapText="1" shrinkToFit="1"/>
    </xf>
    <xf numFmtId="0" fontId="12" fillId="0" borderId="157" xfId="0" applyFont="1" applyBorder="1" applyAlignment="1">
      <alignment horizontal="center" vertical="center" wrapText="1" shrinkToFit="1"/>
    </xf>
    <xf numFmtId="0" fontId="12" fillId="0" borderId="158" xfId="0" applyFont="1" applyFill="1" applyBorder="1" applyAlignment="1">
      <alignment horizontal="left" wrapText="1"/>
    </xf>
    <xf numFmtId="0" fontId="12" fillId="0" borderId="159" xfId="0" applyFont="1" applyFill="1" applyBorder="1" applyAlignment="1">
      <alignment horizontal="left" wrapText="1"/>
    </xf>
    <xf numFmtId="0" fontId="12" fillId="0" borderId="63" xfId="0" applyFont="1" applyBorder="1" applyAlignment="1">
      <alignment horizontal="left" wrapText="1" shrinkToFit="1"/>
    </xf>
    <xf numFmtId="0" fontId="12" fillId="0" borderId="80" xfId="0" applyFont="1" applyBorder="1" applyAlignment="1">
      <alignment horizontal="left" wrapText="1" shrinkToFit="1"/>
    </xf>
    <xf numFmtId="0" fontId="12" fillId="0" borderId="94"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6" fillId="0" borderId="0" xfId="60" applyFont="1" applyFill="1" applyAlignment="1" applyProtection="1">
      <alignment horizontal="left" vertical="center" wrapText="1"/>
      <protection/>
    </xf>
    <xf numFmtId="0" fontId="12" fillId="0" borderId="59" xfId="0" applyFont="1" applyBorder="1" applyAlignment="1" applyProtection="1">
      <alignment horizontal="center" vertical="center" wrapText="1" shrinkToFit="1"/>
      <protection/>
    </xf>
    <xf numFmtId="0" fontId="12" fillId="0" borderId="20" xfId="0" applyFont="1" applyBorder="1" applyAlignment="1" applyProtection="1">
      <alignment horizontal="center" vertical="center" wrapText="1" shrinkToFit="1"/>
      <protection/>
    </xf>
    <xf numFmtId="0" fontId="13" fillId="0" borderId="60" xfId="0" applyFont="1" applyFill="1" applyBorder="1" applyAlignment="1" applyProtection="1">
      <alignment horizontal="center" vertical="center" wrapText="1" shrinkToFit="1"/>
      <protection/>
    </xf>
    <xf numFmtId="0" fontId="13" fillId="0" borderId="24" xfId="0" applyFont="1" applyFill="1" applyBorder="1" applyAlignment="1" applyProtection="1">
      <alignment horizontal="center" vertical="center" wrapText="1" shrinkToFit="1"/>
      <protection/>
    </xf>
    <xf numFmtId="0" fontId="12" fillId="0" borderId="13" xfId="0" applyFont="1" applyBorder="1" applyAlignment="1" applyProtection="1">
      <alignment horizontal="center" vertical="center" wrapText="1" shrinkToFit="1"/>
      <protection/>
    </xf>
    <xf numFmtId="0" fontId="12" fillId="0" borderId="60" xfId="0" applyFont="1" applyBorder="1" applyAlignment="1" applyProtection="1">
      <alignment horizontal="center" vertical="center" wrapText="1" shrinkToFit="1"/>
      <protection/>
    </xf>
    <xf numFmtId="0" fontId="12" fillId="0" borderId="24" xfId="0" applyFont="1" applyBorder="1" applyAlignment="1" applyProtection="1">
      <alignment horizontal="center" vertical="center" wrapText="1" shrinkToFit="1"/>
      <protection/>
    </xf>
    <xf numFmtId="0" fontId="12" fillId="0" borderId="94" xfId="0" applyFont="1" applyBorder="1" applyAlignment="1" applyProtection="1">
      <alignment horizontal="center" vertical="center" wrapText="1" shrinkToFit="1"/>
      <protection/>
    </xf>
    <xf numFmtId="0" fontId="12" fillId="0" borderId="21" xfId="0" applyFont="1" applyBorder="1" applyAlignment="1" applyProtection="1">
      <alignment horizontal="center" vertical="center" wrapText="1" shrinkToFit="1"/>
      <protection/>
    </xf>
    <xf numFmtId="0" fontId="6" fillId="0" borderId="12" xfId="60" applyFont="1" applyBorder="1" applyAlignment="1" applyProtection="1">
      <alignment horizontal="center" vertical="center" wrapText="1"/>
      <protection/>
    </xf>
    <xf numFmtId="0" fontId="6" fillId="0" borderId="22" xfId="60" applyFont="1" applyBorder="1" applyAlignment="1" applyProtection="1">
      <alignment horizontal="center" vertical="center" wrapText="1"/>
      <protection/>
    </xf>
    <xf numFmtId="0" fontId="6" fillId="0" borderId="15" xfId="60" applyFont="1" applyBorder="1" applyAlignment="1" applyProtection="1">
      <alignment horizontal="center" vertical="center" wrapText="1"/>
      <protection/>
    </xf>
    <xf numFmtId="0" fontId="6" fillId="0" borderId="63" xfId="60" applyFont="1" applyFill="1" applyBorder="1" applyAlignment="1" applyProtection="1">
      <alignment horizontal="center" vertical="center" wrapText="1" shrinkToFit="1"/>
      <protection/>
    </xf>
    <xf numFmtId="0" fontId="6" fillId="0" borderId="147" xfId="60" applyFont="1" applyFill="1" applyBorder="1" applyAlignment="1" applyProtection="1">
      <alignment horizontal="center" vertical="center" wrapText="1" shrinkToFit="1"/>
      <protection/>
    </xf>
    <xf numFmtId="0" fontId="6" fillId="0" borderId="141" xfId="60" applyFont="1" applyFill="1" applyBorder="1" applyAlignment="1" applyProtection="1">
      <alignment horizontal="center" vertical="center" wrapText="1" shrinkToFit="1"/>
      <protection/>
    </xf>
    <xf numFmtId="0" fontId="6" fillId="0" borderId="60" xfId="57" applyFont="1" applyFill="1" applyBorder="1" applyAlignment="1" applyProtection="1">
      <alignment horizontal="center" vertical="center"/>
      <protection/>
    </xf>
    <xf numFmtId="0" fontId="6" fillId="0" borderId="52" xfId="57" applyFont="1" applyFill="1" applyBorder="1" applyAlignment="1" applyProtection="1">
      <alignment horizontal="center" vertical="center"/>
      <protection/>
    </xf>
    <xf numFmtId="0" fontId="6" fillId="0" borderId="31" xfId="57" applyFont="1" applyFill="1" applyBorder="1" applyAlignment="1" applyProtection="1">
      <alignment horizontal="center" vertical="center"/>
      <protection/>
    </xf>
    <xf numFmtId="0" fontId="12" fillId="0" borderId="136" xfId="0" applyFont="1" applyBorder="1" applyAlignment="1" applyProtection="1">
      <alignment horizontal="center" vertical="center" wrapText="1" shrinkToFit="1"/>
      <protection/>
    </xf>
    <xf numFmtId="0" fontId="12" fillId="0" borderId="160" xfId="0" applyFont="1" applyFill="1" applyBorder="1" applyAlignment="1">
      <alignment horizontal="center" vertical="center" wrapText="1"/>
    </xf>
    <xf numFmtId="0" fontId="12" fillId="0" borderId="161" xfId="0" applyFont="1" applyFill="1" applyBorder="1" applyAlignment="1">
      <alignment horizontal="center" vertical="center" wrapText="1"/>
    </xf>
    <xf numFmtId="0" fontId="12" fillId="0" borderId="104" xfId="0" applyFont="1" applyBorder="1" applyAlignment="1">
      <alignment horizontal="center" vertical="center" wrapText="1" shrinkToFit="1"/>
    </xf>
    <xf numFmtId="0" fontId="12" fillId="0" borderId="162" xfId="0" applyFont="1" applyFill="1" applyBorder="1" applyAlignment="1">
      <alignment horizontal="left" wrapText="1"/>
    </xf>
    <xf numFmtId="0" fontId="12" fillId="0" borderId="163" xfId="0" applyFont="1" applyFill="1" applyBorder="1" applyAlignment="1">
      <alignment horizontal="left" wrapText="1"/>
    </xf>
    <xf numFmtId="0" fontId="12" fillId="0" borderId="59"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3" fillId="33" borderId="60" xfId="0" applyFont="1" applyFill="1" applyBorder="1" applyAlignment="1">
      <alignment horizontal="center" vertical="center" wrapText="1" shrinkToFit="1"/>
    </xf>
    <xf numFmtId="0" fontId="13" fillId="33" borderId="24" xfId="0" applyFont="1" applyFill="1" applyBorder="1" applyAlignment="1">
      <alignment horizontal="center" vertical="center" wrapText="1" shrinkToFit="1"/>
    </xf>
    <xf numFmtId="0" fontId="13" fillId="47" borderId="93" xfId="0" applyFont="1" applyFill="1" applyBorder="1" applyAlignment="1">
      <alignment horizontal="left" vertical="center"/>
    </xf>
    <xf numFmtId="0" fontId="13" fillId="39" borderId="0" xfId="0" applyFont="1" applyFill="1" applyBorder="1" applyAlignment="1">
      <alignment horizontal="left" vertical="center"/>
    </xf>
    <xf numFmtId="49" fontId="12" fillId="38" borderId="81" xfId="0" applyNumberFormat="1" applyFont="1" applyFill="1" applyBorder="1" applyAlignment="1">
      <alignment horizontal="left" vertical="center" wrapText="1"/>
    </xf>
    <xf numFmtId="49" fontId="12" fillId="38" borderId="26" xfId="0" applyNumberFormat="1" applyFont="1" applyFill="1" applyBorder="1" applyAlignment="1">
      <alignment horizontal="left" vertical="center"/>
    </xf>
    <xf numFmtId="49" fontId="12" fillId="38" borderId="45" xfId="0" applyNumberFormat="1" applyFont="1" applyFill="1" applyBorder="1" applyAlignment="1">
      <alignment horizontal="left" vertical="center"/>
    </xf>
    <xf numFmtId="49" fontId="12" fillId="38" borderId="68" xfId="0" applyNumberFormat="1" applyFont="1" applyFill="1" applyBorder="1" applyAlignment="1">
      <alignment horizontal="left" vertical="center" wrapText="1"/>
    </xf>
    <xf numFmtId="49" fontId="12" fillId="38" borderId="19" xfId="0" applyNumberFormat="1" applyFont="1" applyFill="1" applyBorder="1" applyAlignment="1">
      <alignment horizontal="left" vertical="center"/>
    </xf>
    <xf numFmtId="49" fontId="12" fillId="38" borderId="42" xfId="0" applyNumberFormat="1" applyFont="1" applyFill="1" applyBorder="1" applyAlignment="1">
      <alignment horizontal="left" vertical="center"/>
    </xf>
    <xf numFmtId="0" fontId="12" fillId="0" borderId="35" xfId="0" applyFont="1" applyBorder="1" applyAlignment="1">
      <alignment horizontal="left" vertical="center"/>
    </xf>
    <xf numFmtId="0" fontId="12" fillId="0" borderId="110" xfId="0" applyFont="1" applyBorder="1" applyAlignment="1">
      <alignment horizontal="left" vertical="center"/>
    </xf>
    <xf numFmtId="0" fontId="13" fillId="39" borderId="35" xfId="0" applyFont="1" applyFill="1" applyBorder="1" applyAlignment="1">
      <alignment horizontal="left" vertical="center"/>
    </xf>
    <xf numFmtId="0" fontId="12" fillId="38" borderId="35" xfId="0" applyFont="1" applyFill="1" applyBorder="1" applyAlignment="1">
      <alignment horizontal="left" vertical="center"/>
    </xf>
    <xf numFmtId="0" fontId="13" fillId="47" borderId="40" xfId="0" applyFont="1" applyFill="1" applyBorder="1" applyAlignment="1">
      <alignment horizontal="left" vertical="center"/>
    </xf>
    <xf numFmtId="0" fontId="13" fillId="47" borderId="110" xfId="0" applyFont="1" applyFill="1" applyBorder="1" applyAlignment="1">
      <alignment horizontal="left" vertical="center"/>
    </xf>
    <xf numFmtId="0" fontId="13" fillId="47" borderId="163" xfId="0" applyFont="1" applyFill="1" applyBorder="1" applyAlignment="1">
      <alignment horizontal="left" vertical="center"/>
    </xf>
    <xf numFmtId="0" fontId="13" fillId="47" borderId="42" xfId="0" applyFont="1" applyFill="1" applyBorder="1" applyAlignment="1">
      <alignment horizontal="left" vertical="center"/>
    </xf>
    <xf numFmtId="0" fontId="13" fillId="47" borderId="35" xfId="0" applyFont="1" applyFill="1" applyBorder="1" applyAlignment="1">
      <alignment horizontal="left" vertical="center"/>
    </xf>
    <xf numFmtId="0" fontId="13" fillId="47" borderId="111" xfId="0" applyFont="1" applyFill="1" applyBorder="1" applyAlignment="1">
      <alignment horizontal="left" vertical="center"/>
    </xf>
    <xf numFmtId="0" fontId="13" fillId="39" borderId="42" xfId="0" applyFont="1" applyFill="1" applyBorder="1" applyAlignment="1">
      <alignment horizontal="left" vertical="center"/>
    </xf>
    <xf numFmtId="0" fontId="13" fillId="39" borderId="111" xfId="0" applyFont="1" applyFill="1" applyBorder="1" applyAlignment="1">
      <alignment horizontal="left" vertical="center"/>
    </xf>
    <xf numFmtId="0" fontId="12" fillId="0" borderId="35" xfId="0" applyNumberFormat="1" applyFont="1" applyFill="1" applyBorder="1" applyAlignment="1">
      <alignment vertical="center" wrapText="1"/>
    </xf>
    <xf numFmtId="0" fontId="0" fillId="0" borderId="111" xfId="0" applyBorder="1" applyAlignment="1">
      <alignment vertical="center" wrapText="1"/>
    </xf>
    <xf numFmtId="0" fontId="6" fillId="0" borderId="0" xfId="0" applyFont="1" applyAlignment="1">
      <alignment horizontal="left" vertical="center" wrapText="1"/>
    </xf>
    <xf numFmtId="0" fontId="12" fillId="0" borderId="0" xfId="0" applyFont="1" applyFill="1" applyAlignment="1">
      <alignment horizontal="left" vertical="center" wrapText="1"/>
    </xf>
    <xf numFmtId="0" fontId="33" fillId="0" borderId="0" xfId="0" applyFont="1" applyFill="1" applyAlignment="1">
      <alignment horizontal="left" vertical="center" wrapText="1"/>
    </xf>
    <xf numFmtId="0" fontId="12" fillId="0" borderId="0" xfId="0" applyFont="1" applyFill="1" applyAlignment="1" applyProtection="1">
      <alignment horizontal="left" vertical="center" wrapText="1"/>
      <protection/>
    </xf>
    <xf numFmtId="0" fontId="33" fillId="0" borderId="0" xfId="0" applyFont="1" applyFill="1" applyAlignment="1" applyProtection="1">
      <alignment horizontal="left" vertical="center" wrapText="1"/>
      <protection/>
    </xf>
    <xf numFmtId="0" fontId="6" fillId="33" borderId="20" xfId="57" applyFont="1" applyFill="1" applyBorder="1" applyAlignment="1" applyProtection="1">
      <alignment horizontal="left" vertical="center" wrapText="1"/>
      <protection/>
    </xf>
    <xf numFmtId="0" fontId="6" fillId="0" borderId="26" xfId="57" applyFont="1" applyBorder="1" applyAlignment="1" applyProtection="1">
      <alignment horizontal="center" vertical="center"/>
      <protection/>
    </xf>
    <xf numFmtId="0" fontId="6" fillId="0" borderId="88" xfId="57" applyFont="1" applyBorder="1" applyAlignment="1" applyProtection="1">
      <alignment horizontal="center" vertical="center"/>
      <protection/>
    </xf>
    <xf numFmtId="0" fontId="6" fillId="0" borderId="20" xfId="57" applyFont="1" applyBorder="1" applyAlignment="1" applyProtection="1">
      <alignment horizontal="center" vertical="center"/>
      <protection/>
    </xf>
    <xf numFmtId="0" fontId="33" fillId="0" borderId="0" xfId="0" applyFont="1" applyAlignment="1">
      <alignment horizontal="left" vertical="center" wrapText="1"/>
    </xf>
    <xf numFmtId="0" fontId="6" fillId="0" borderId="13" xfId="57" applyFont="1" applyBorder="1" applyAlignment="1" applyProtection="1">
      <alignment horizontal="center" vertical="center" wrapText="1"/>
      <protection/>
    </xf>
    <xf numFmtId="0" fontId="6" fillId="0" borderId="11" xfId="57" applyFont="1" applyBorder="1" applyAlignment="1" applyProtection="1">
      <alignment horizontal="center" vertical="center" wrapText="1"/>
      <protection/>
    </xf>
    <xf numFmtId="0" fontId="6" fillId="0" borderId="12" xfId="57" applyFont="1" applyBorder="1" applyAlignment="1" applyProtection="1">
      <alignment horizontal="center" vertical="center"/>
      <protection/>
    </xf>
    <xf numFmtId="0" fontId="6" fillId="0" borderId="15" xfId="57" applyFont="1" applyBorder="1" applyAlignment="1" applyProtection="1">
      <alignment horizontal="center" vertical="center"/>
      <protection/>
    </xf>
    <xf numFmtId="0" fontId="6" fillId="0" borderId="0" xfId="57" applyFont="1" applyBorder="1" applyAlignment="1" applyProtection="1">
      <alignment horizontal="left" wrapText="1"/>
      <protection locked="0"/>
    </xf>
    <xf numFmtId="0" fontId="6" fillId="0" borderId="0" xfId="57" applyFont="1" applyBorder="1" applyAlignment="1" applyProtection="1">
      <alignment horizontal="left" wrapText="1"/>
      <protection locked="0"/>
    </xf>
    <xf numFmtId="0" fontId="6" fillId="0" borderId="13" xfId="57" applyFont="1" applyBorder="1" applyAlignment="1" applyProtection="1">
      <alignment horizontal="center" vertical="center"/>
      <protection/>
    </xf>
    <xf numFmtId="0" fontId="6" fillId="0" borderId="13" xfId="57" applyFont="1" applyBorder="1" applyAlignment="1" applyProtection="1">
      <alignment horizontal="center" vertical="center"/>
      <protection/>
    </xf>
    <xf numFmtId="0" fontId="6" fillId="0" borderId="29" xfId="57" applyFont="1" applyBorder="1" applyAlignment="1" applyProtection="1">
      <alignment horizontal="center" vertical="center"/>
      <protection/>
    </xf>
    <xf numFmtId="0" fontId="6" fillId="33" borderId="42" xfId="57" applyFont="1" applyFill="1" applyBorder="1" applyAlignment="1" applyProtection="1">
      <alignment horizontal="left" vertical="center"/>
      <protection/>
    </xf>
    <xf numFmtId="0" fontId="6" fillId="33" borderId="68" xfId="57" applyFont="1" applyFill="1" applyBorder="1" applyAlignment="1" applyProtection="1">
      <alignment horizontal="left" vertical="center"/>
      <protection/>
    </xf>
    <xf numFmtId="0" fontId="6" fillId="33" borderId="77" xfId="57" applyFont="1" applyFill="1" applyBorder="1" applyAlignment="1" applyProtection="1">
      <alignment horizontal="left" vertical="center"/>
      <protection/>
    </xf>
    <xf numFmtId="0" fontId="6" fillId="33" borderId="75" xfId="57" applyFont="1" applyFill="1" applyBorder="1" applyAlignment="1" applyProtection="1">
      <alignment horizontal="left" vertical="center"/>
      <protection/>
    </xf>
    <xf numFmtId="0" fontId="6" fillId="33" borderId="42" xfId="57" applyFont="1" applyFill="1" applyBorder="1" applyAlignment="1" applyProtection="1">
      <alignment horizontal="left" vertical="center"/>
      <protection locked="0"/>
    </xf>
    <xf numFmtId="0" fontId="6" fillId="33" borderId="68" xfId="57" applyFont="1" applyFill="1" applyBorder="1" applyAlignment="1" applyProtection="1">
      <alignment horizontal="left" vertical="center"/>
      <protection locked="0"/>
    </xf>
    <xf numFmtId="0" fontId="29" fillId="0" borderId="0" xfId="57" applyFont="1" applyAlignment="1" applyProtection="1">
      <alignment horizontal="left" vertical="center" wrapText="1"/>
      <protection/>
    </xf>
    <xf numFmtId="0" fontId="29" fillId="0" borderId="0" xfId="57" applyFont="1" applyAlignment="1" applyProtection="1">
      <alignment horizontal="left" vertical="center" wrapText="1"/>
      <protection/>
    </xf>
    <xf numFmtId="0" fontId="6" fillId="0" borderId="0" xfId="57" applyFont="1" applyAlignment="1" applyProtection="1">
      <alignment horizontal="left" vertical="center" wrapText="1"/>
      <protection/>
    </xf>
    <xf numFmtId="0" fontId="6" fillId="0" borderId="94" xfId="57" applyFont="1" applyBorder="1" applyAlignment="1" applyProtection="1">
      <alignment horizontal="center" vertical="center" wrapText="1"/>
      <protection/>
    </xf>
    <xf numFmtId="0" fontId="6" fillId="0" borderId="62" xfId="57" applyFont="1" applyBorder="1" applyAlignment="1" applyProtection="1">
      <alignment horizontal="center" vertical="center" wrapText="1"/>
      <protection/>
    </xf>
    <xf numFmtId="0" fontId="6" fillId="0" borderId="59" xfId="57" applyFont="1" applyBorder="1" applyAlignment="1" applyProtection="1">
      <alignment horizontal="center" vertical="center" wrapText="1"/>
      <protection/>
    </xf>
    <xf numFmtId="0" fontId="6" fillId="0" borderId="30" xfId="57" applyFont="1" applyBorder="1" applyAlignment="1" applyProtection="1">
      <alignment horizontal="center" vertical="center" wrapText="1"/>
      <protection/>
    </xf>
    <xf numFmtId="0" fontId="20" fillId="0" borderId="0" xfId="57" applyFont="1" applyBorder="1" applyAlignment="1" applyProtection="1">
      <alignment horizontal="left" vertical="center" wrapText="1"/>
      <protection locked="0"/>
    </xf>
    <xf numFmtId="0" fontId="6" fillId="0" borderId="35" xfId="57" applyFont="1" applyBorder="1" applyAlignment="1" applyProtection="1">
      <alignment horizontal="left" vertical="center" wrapText="1"/>
      <protection/>
    </xf>
    <xf numFmtId="0" fontId="6" fillId="0" borderId="143" xfId="57" applyFont="1" applyBorder="1" applyAlignment="1" applyProtection="1">
      <alignment horizontal="left" vertical="center" wrapText="1"/>
      <protection/>
    </xf>
    <xf numFmtId="0" fontId="8" fillId="0" borderId="142" xfId="57" applyFont="1" applyBorder="1" applyAlignment="1" applyProtection="1">
      <alignment horizontal="center" vertical="center"/>
      <protection/>
    </xf>
    <xf numFmtId="0" fontId="6" fillId="0" borderId="0" xfId="0" applyFont="1" applyAlignment="1" applyProtection="1">
      <alignment horizontal="left" vertical="center" wrapText="1"/>
      <protection/>
    </xf>
    <xf numFmtId="0" fontId="6" fillId="0" borderId="94" xfId="57" applyFont="1" applyBorder="1" applyAlignment="1" applyProtection="1">
      <alignment horizontal="center" vertical="center" wrapText="1"/>
      <protection/>
    </xf>
    <xf numFmtId="0" fontId="6" fillId="0" borderId="103" xfId="57" applyFont="1" applyBorder="1" applyAlignment="1" applyProtection="1">
      <alignment horizontal="center" vertical="center" wrapText="1"/>
      <protection/>
    </xf>
    <xf numFmtId="0" fontId="6" fillId="0" borderId="21" xfId="57" applyFont="1" applyBorder="1" applyAlignment="1" applyProtection="1">
      <alignment horizontal="center" vertical="center" wrapText="1"/>
      <protection/>
    </xf>
    <xf numFmtId="0" fontId="6" fillId="0" borderId="88" xfId="57" applyFont="1" applyBorder="1" applyAlignment="1" applyProtection="1">
      <alignment horizontal="center" vertical="center" wrapText="1"/>
      <protection/>
    </xf>
    <xf numFmtId="0" fontId="6" fillId="0" borderId="20" xfId="57" applyFont="1" applyBorder="1" applyAlignment="1" applyProtection="1">
      <alignment horizontal="center" vertical="center" wrapText="1"/>
      <protection/>
    </xf>
    <xf numFmtId="0" fontId="6" fillId="0" borderId="42" xfId="57" applyFont="1" applyBorder="1" applyAlignment="1" applyProtection="1">
      <alignment horizontal="left" vertical="center" wrapText="1"/>
      <protection/>
    </xf>
    <xf numFmtId="0" fontId="6" fillId="0" borderId="41" xfId="57" applyFont="1" applyBorder="1" applyAlignment="1" applyProtection="1">
      <alignment horizontal="left" vertical="center" wrapText="1"/>
      <protection/>
    </xf>
    <xf numFmtId="0" fontId="6" fillId="0" borderId="42" xfId="57" applyFont="1" applyFill="1" applyBorder="1" applyAlignment="1" applyProtection="1">
      <alignment horizontal="left" vertical="center"/>
      <protection/>
    </xf>
    <xf numFmtId="0" fontId="6" fillId="0" borderId="41" xfId="57" applyFont="1" applyFill="1" applyBorder="1" applyAlignment="1" applyProtection="1">
      <alignment horizontal="left" vertical="center"/>
      <protection/>
    </xf>
    <xf numFmtId="0" fontId="8" fillId="0" borderId="17" xfId="57" applyFont="1" applyBorder="1" applyAlignment="1" applyProtection="1">
      <alignment horizontal="center" vertical="center"/>
      <protection/>
    </xf>
    <xf numFmtId="0" fontId="8" fillId="0" borderId="18" xfId="57" applyFont="1" applyBorder="1" applyAlignment="1" applyProtection="1">
      <alignment horizontal="center" vertical="center"/>
      <protection/>
    </xf>
    <xf numFmtId="0" fontId="8" fillId="0" borderId="28" xfId="57" applyFont="1" applyBorder="1" applyAlignment="1" applyProtection="1">
      <alignment horizontal="center" vertical="center"/>
      <protection/>
    </xf>
    <xf numFmtId="0" fontId="8" fillId="0" borderId="23" xfId="57" applyFont="1" applyBorder="1" applyAlignment="1" applyProtection="1">
      <alignment horizontal="center" vertical="center" wrapText="1"/>
      <protection/>
    </xf>
    <xf numFmtId="0" fontId="8" fillId="0" borderId="10" xfId="57" applyFont="1" applyBorder="1" applyAlignment="1" applyProtection="1">
      <alignment horizontal="center" vertical="center" wrapText="1"/>
      <protection/>
    </xf>
    <xf numFmtId="0" fontId="8" fillId="0" borderId="57" xfId="57" applyFont="1" applyBorder="1" applyAlignment="1" applyProtection="1">
      <alignment horizontal="center" vertical="center" wrapText="1"/>
      <protection/>
    </xf>
    <xf numFmtId="0" fontId="8" fillId="0" borderId="95" xfId="57" applyFont="1" applyFill="1" applyBorder="1" applyAlignment="1" applyProtection="1">
      <alignment horizontal="center" vertical="center" wrapText="1"/>
      <protection/>
    </xf>
    <xf numFmtId="0" fontId="8" fillId="0" borderId="0" xfId="57" applyFont="1" applyFill="1" applyBorder="1" applyAlignment="1" applyProtection="1">
      <alignment horizontal="center" vertical="center" wrapText="1"/>
      <protection/>
    </xf>
    <xf numFmtId="0" fontId="8" fillId="0" borderId="142" xfId="57" applyFont="1" applyFill="1" applyBorder="1" applyAlignment="1" applyProtection="1">
      <alignment horizontal="center" vertical="center" wrapText="1"/>
      <protection/>
    </xf>
    <xf numFmtId="0" fontId="6" fillId="0" borderId="104" xfId="57" applyFont="1" applyFill="1" applyBorder="1" applyAlignment="1" applyProtection="1">
      <alignment horizontal="center" vertical="center"/>
      <protection/>
    </xf>
    <xf numFmtId="0" fontId="6" fillId="0" borderId="93" xfId="57" applyFont="1" applyFill="1" applyBorder="1" applyAlignment="1" applyProtection="1">
      <alignment horizontal="center" vertical="center"/>
      <protection/>
    </xf>
    <xf numFmtId="0" fontId="6" fillId="0" borderId="51" xfId="57" applyFont="1" applyFill="1" applyBorder="1" applyAlignment="1" applyProtection="1">
      <alignment horizontal="center" vertical="center"/>
      <protection/>
    </xf>
    <xf numFmtId="0" fontId="6" fillId="0" borderId="104" xfId="57" applyFont="1" applyFill="1" applyBorder="1" applyAlignment="1" applyProtection="1">
      <alignment horizontal="center" vertical="center" wrapText="1"/>
      <protection/>
    </xf>
    <xf numFmtId="0" fontId="6" fillId="0" borderId="93" xfId="57" applyFont="1" applyFill="1" applyBorder="1" applyAlignment="1" applyProtection="1">
      <alignment horizontal="center" vertical="center" wrapText="1"/>
      <protection/>
    </xf>
    <xf numFmtId="0" fontId="6" fillId="0" borderId="51" xfId="57" applyFont="1" applyFill="1" applyBorder="1" applyAlignment="1" applyProtection="1">
      <alignment horizontal="center" vertical="center" wrapText="1"/>
      <protection/>
    </xf>
    <xf numFmtId="0" fontId="6" fillId="0" borderId="22" xfId="57" applyFont="1" applyBorder="1" applyAlignment="1" applyProtection="1">
      <alignment horizontal="left" vertical="center" wrapText="1"/>
      <protection/>
    </xf>
    <xf numFmtId="0" fontId="6" fillId="0" borderId="19" xfId="57" applyFont="1" applyBorder="1" applyAlignment="1" applyProtection="1">
      <alignment horizontal="left" vertical="center" wrapText="1"/>
      <protection/>
    </xf>
    <xf numFmtId="0" fontId="6" fillId="0" borderId="25" xfId="57" applyFont="1" applyBorder="1" applyAlignment="1" applyProtection="1">
      <alignment horizontal="left" vertical="center" wrapText="1"/>
      <protection/>
    </xf>
    <xf numFmtId="0" fontId="6" fillId="0" borderId="83" xfId="57" applyFont="1" applyFill="1" applyBorder="1" applyAlignment="1" applyProtection="1">
      <alignment horizontal="center" vertical="center" wrapText="1"/>
      <protection/>
    </xf>
    <xf numFmtId="0" fontId="6" fillId="0" borderId="68" xfId="57" applyFont="1" applyFill="1" applyBorder="1" applyAlignment="1" applyProtection="1">
      <alignment horizontal="center" vertical="center" wrapText="1"/>
      <protection/>
    </xf>
    <xf numFmtId="0" fontId="6" fillId="0" borderId="42" xfId="57" applyFont="1" applyFill="1" applyBorder="1" applyAlignment="1" applyProtection="1">
      <alignment horizontal="center" vertical="center" wrapText="1"/>
      <protection/>
    </xf>
    <xf numFmtId="0" fontId="6" fillId="0" borderId="41" xfId="57" applyFont="1" applyFill="1" applyBorder="1" applyAlignment="1" applyProtection="1">
      <alignment horizontal="center" vertical="center" wrapText="1"/>
      <protection/>
    </xf>
    <xf numFmtId="0" fontId="6" fillId="0" borderId="43" xfId="57" applyFont="1" applyBorder="1" applyAlignment="1" applyProtection="1">
      <alignment horizontal="left" vertical="center" wrapText="1"/>
      <protection/>
    </xf>
    <xf numFmtId="0" fontId="6" fillId="0" borderId="26" xfId="57" applyFont="1" applyBorder="1" applyAlignment="1" applyProtection="1">
      <alignment horizontal="left" vertical="center" wrapText="1"/>
      <protection/>
    </xf>
    <xf numFmtId="0" fontId="6" fillId="0" borderId="27" xfId="57" applyFont="1" applyBorder="1" applyAlignment="1" applyProtection="1">
      <alignment horizontal="left" vertical="center" wrapText="1"/>
      <protection/>
    </xf>
    <xf numFmtId="0" fontId="6" fillId="0" borderId="98" xfId="57" applyFont="1" applyFill="1" applyBorder="1" applyAlignment="1" applyProtection="1">
      <alignment horizontal="center" vertical="center" wrapText="1"/>
      <protection/>
    </xf>
    <xf numFmtId="0" fontId="6" fillId="0" borderId="148" xfId="57" applyFont="1" applyFill="1" applyBorder="1" applyAlignment="1" applyProtection="1">
      <alignment horizontal="center" vertical="center" wrapText="1"/>
      <protection/>
    </xf>
    <xf numFmtId="0" fontId="6" fillId="0" borderId="58" xfId="57" applyFont="1" applyFill="1" applyBorder="1" applyAlignment="1" applyProtection="1">
      <alignment horizontal="center" vertical="center" wrapText="1"/>
      <protection/>
    </xf>
    <xf numFmtId="0" fontId="6" fillId="0" borderId="39" xfId="57" applyFont="1" applyFill="1" applyBorder="1" applyAlignment="1" applyProtection="1">
      <alignment horizontal="center" vertical="center" wrapText="1"/>
      <protection/>
    </xf>
    <xf numFmtId="0" fontId="6" fillId="0" borderId="22" xfId="57" applyFont="1" applyBorder="1" applyAlignment="1" applyProtection="1">
      <alignment horizontal="center" vertical="center" wrapText="1"/>
      <protection/>
    </xf>
    <xf numFmtId="0" fontId="12" fillId="0" borderId="20" xfId="57" applyFont="1" applyFill="1" applyBorder="1" applyAlignment="1" applyProtection="1">
      <alignment horizontal="left" vertical="center"/>
      <protection/>
    </xf>
    <xf numFmtId="0" fontId="12" fillId="0" borderId="24" xfId="57" applyFont="1" applyFill="1" applyBorder="1" applyAlignment="1" applyProtection="1">
      <alignment horizontal="left" vertical="center"/>
      <protection/>
    </xf>
    <xf numFmtId="0" fontId="12" fillId="0" borderId="42" xfId="57" applyFont="1" applyFill="1" applyBorder="1" applyAlignment="1" applyProtection="1">
      <alignment horizontal="left" vertical="center"/>
      <protection/>
    </xf>
    <xf numFmtId="0" fontId="12" fillId="0" borderId="41" xfId="57" applyFont="1" applyFill="1" applyBorder="1" applyAlignment="1" applyProtection="1">
      <alignment horizontal="left" vertical="center"/>
      <protection/>
    </xf>
    <xf numFmtId="0" fontId="12" fillId="0" borderId="19" xfId="57" applyFont="1" applyFill="1" applyBorder="1" applyAlignment="1" applyProtection="1">
      <alignment horizontal="left" vertical="center"/>
      <protection/>
    </xf>
    <xf numFmtId="0" fontId="12" fillId="0" borderId="25" xfId="57" applyFont="1" applyFill="1" applyBorder="1" applyAlignment="1" applyProtection="1">
      <alignment horizontal="left" vertical="center"/>
      <protection/>
    </xf>
    <xf numFmtId="0" fontId="6" fillId="33" borderId="12" xfId="57" applyFont="1" applyFill="1" applyBorder="1" applyAlignment="1" applyProtection="1">
      <alignment horizontal="center" vertical="center" wrapText="1"/>
      <protection/>
    </xf>
    <xf numFmtId="0" fontId="6" fillId="33" borderId="29" xfId="57" applyFont="1" applyFill="1" applyBorder="1" applyAlignment="1" applyProtection="1">
      <alignment horizontal="center" vertical="center" wrapText="1"/>
      <protection/>
    </xf>
    <xf numFmtId="0" fontId="6" fillId="33" borderId="22" xfId="57" applyFont="1" applyFill="1" applyBorder="1" applyAlignment="1" applyProtection="1">
      <alignment horizontal="center" vertical="center" wrapText="1"/>
      <protection/>
    </xf>
    <xf numFmtId="0" fontId="6" fillId="33" borderId="25" xfId="57" applyFont="1" applyFill="1" applyBorder="1" applyAlignment="1" applyProtection="1">
      <alignment horizontal="center" vertical="center" wrapText="1"/>
      <protection/>
    </xf>
    <xf numFmtId="0" fontId="6" fillId="0" borderId="164" xfId="57" applyFont="1" applyBorder="1" applyAlignment="1" applyProtection="1">
      <alignment horizontal="center" vertical="center" wrapText="1"/>
      <protection/>
    </xf>
    <xf numFmtId="0" fontId="6" fillId="0" borderId="105" xfId="57" applyFont="1" applyBorder="1" applyAlignment="1" applyProtection="1">
      <alignment horizontal="center" vertical="center" wrapText="1"/>
      <protection/>
    </xf>
    <xf numFmtId="0" fontId="6" fillId="0" borderId="96" xfId="57" applyFont="1" applyBorder="1" applyAlignment="1" applyProtection="1">
      <alignment horizontal="center" vertical="center" wrapText="1"/>
      <protection/>
    </xf>
    <xf numFmtId="0" fontId="6" fillId="0" borderId="98" xfId="57" applyFont="1" applyBorder="1" applyAlignment="1" applyProtection="1">
      <alignment horizontal="center" vertical="center"/>
      <protection/>
    </xf>
    <xf numFmtId="0" fontId="6" fillId="0" borderId="95" xfId="57" applyFont="1" applyBorder="1" applyAlignment="1" applyProtection="1">
      <alignment horizontal="center" vertical="center"/>
      <protection/>
    </xf>
    <xf numFmtId="0" fontId="6" fillId="0" borderId="148" xfId="57" applyFont="1" applyBorder="1" applyAlignment="1" applyProtection="1">
      <alignment horizontal="center" vertical="center"/>
      <protection/>
    </xf>
    <xf numFmtId="0" fontId="6" fillId="0" borderId="82" xfId="57" applyFont="1" applyBorder="1" applyAlignment="1" applyProtection="1">
      <alignment horizontal="center" vertical="center"/>
      <protection/>
    </xf>
    <xf numFmtId="0" fontId="6" fillId="0" borderId="0" xfId="57" applyFont="1" applyBorder="1" applyAlignment="1" applyProtection="1">
      <alignment horizontal="center" vertical="center"/>
      <protection/>
    </xf>
    <xf numFmtId="0" fontId="6" fillId="0" borderId="78" xfId="57" applyFont="1" applyBorder="1" applyAlignment="1" applyProtection="1">
      <alignment horizontal="center" vertical="center"/>
      <protection/>
    </xf>
    <xf numFmtId="0" fontId="6" fillId="0" borderId="146" xfId="57" applyFont="1" applyBorder="1" applyAlignment="1" applyProtection="1">
      <alignment horizontal="center" vertical="center"/>
      <protection/>
    </xf>
    <xf numFmtId="0" fontId="6" fillId="0" borderId="142" xfId="57" applyFont="1" applyBorder="1" applyAlignment="1" applyProtection="1">
      <alignment horizontal="center" vertical="center"/>
      <protection/>
    </xf>
    <xf numFmtId="0" fontId="6" fillId="0" borderId="73" xfId="57" applyFont="1" applyBorder="1" applyAlignment="1" applyProtection="1">
      <alignment horizontal="center" vertical="center"/>
      <protection/>
    </xf>
    <xf numFmtId="0" fontId="8" fillId="0" borderId="94" xfId="57" applyFont="1" applyFill="1" applyBorder="1" applyAlignment="1" applyProtection="1">
      <alignment horizontal="center" vertical="center" wrapText="1"/>
      <protection/>
    </xf>
    <xf numFmtId="0" fontId="8" fillId="0" borderId="59" xfId="57" applyFont="1" applyFill="1" applyBorder="1" applyAlignment="1" applyProtection="1">
      <alignment horizontal="center" vertical="center" wrapText="1"/>
      <protection/>
    </xf>
    <xf numFmtId="0" fontId="8" fillId="0" borderId="60" xfId="57" applyFont="1" applyFill="1" applyBorder="1" applyAlignment="1" applyProtection="1">
      <alignment horizontal="center" vertical="center" wrapText="1"/>
      <protection/>
    </xf>
    <xf numFmtId="0" fontId="6" fillId="34" borderId="112" xfId="57" applyFont="1" applyFill="1" applyBorder="1" applyAlignment="1" applyProtection="1">
      <alignment horizontal="left" vertical="center" wrapText="1"/>
      <protection locked="0"/>
    </xf>
    <xf numFmtId="0" fontId="6" fillId="34" borderId="44" xfId="57" applyFont="1" applyFill="1" applyBorder="1" applyAlignment="1" applyProtection="1">
      <alignment horizontal="left" vertical="center" wrapText="1"/>
      <protection locked="0"/>
    </xf>
    <xf numFmtId="0" fontId="6" fillId="0" borderId="26" xfId="57" applyFont="1" applyBorder="1" applyAlignment="1" applyProtection="1">
      <alignment horizontal="center" vertical="center"/>
      <protection locked="0"/>
    </xf>
    <xf numFmtId="0" fontId="6" fillId="0" borderId="20" xfId="57" applyFont="1" applyBorder="1" applyAlignment="1" applyProtection="1">
      <alignment horizontal="center" vertical="center"/>
      <protection locked="0"/>
    </xf>
    <xf numFmtId="0" fontId="6" fillId="0" borderId="89" xfId="57" applyFont="1" applyBorder="1" applyAlignment="1" applyProtection="1">
      <alignment horizontal="center" vertical="center"/>
      <protection locked="0"/>
    </xf>
    <xf numFmtId="0" fontId="6" fillId="0" borderId="93" xfId="57" applyFont="1" applyBorder="1" applyAlignment="1" applyProtection="1">
      <alignment horizontal="center" vertical="center"/>
      <protection locked="0"/>
    </xf>
    <xf numFmtId="0" fontId="6" fillId="0" borderId="136" xfId="57" applyFont="1" applyBorder="1" applyAlignment="1" applyProtection="1">
      <alignment horizontal="center" vertical="center"/>
      <protection locked="0"/>
    </xf>
    <xf numFmtId="0" fontId="6" fillId="0" borderId="42" xfId="57" applyFont="1" applyBorder="1" applyAlignment="1" applyProtection="1">
      <alignment horizontal="center" vertical="center" wrapText="1"/>
      <protection locked="0"/>
    </xf>
    <xf numFmtId="0" fontId="6" fillId="0" borderId="35" xfId="57" applyFont="1" applyBorder="1" applyAlignment="1" applyProtection="1">
      <alignment horizontal="center" vertical="center" wrapText="1"/>
      <protection locked="0"/>
    </xf>
    <xf numFmtId="0" fontId="6" fillId="0" borderId="68" xfId="57" applyFont="1" applyBorder="1" applyAlignment="1" applyProtection="1">
      <alignment horizontal="center" vertical="center" wrapText="1"/>
      <protection locked="0"/>
    </xf>
    <xf numFmtId="0" fontId="6" fillId="34" borderId="165" xfId="57" applyFont="1" applyFill="1" applyBorder="1" applyAlignment="1" applyProtection="1">
      <alignment horizontal="center" vertical="center" wrapText="1"/>
      <protection locked="0"/>
    </xf>
    <xf numFmtId="0" fontId="6" fillId="34" borderId="82" xfId="57" applyFont="1" applyFill="1" applyBorder="1" applyAlignment="1" applyProtection="1">
      <alignment horizontal="center" vertical="center" wrapText="1"/>
      <protection locked="0"/>
    </xf>
    <xf numFmtId="0" fontId="6" fillId="34" borderId="146" xfId="57" applyFont="1" applyFill="1" applyBorder="1" applyAlignment="1" applyProtection="1">
      <alignment horizontal="center" vertical="center" wrapText="1"/>
      <protection locked="0"/>
    </xf>
    <xf numFmtId="2" fontId="6" fillId="0" borderId="26" xfId="57" applyNumberFormat="1" applyFont="1" applyBorder="1" applyAlignment="1" applyProtection="1">
      <alignment horizontal="center" vertical="center" wrapText="1"/>
      <protection locked="0"/>
    </xf>
    <xf numFmtId="2" fontId="6" fillId="0" borderId="20" xfId="57" applyNumberFormat="1" applyFont="1" applyBorder="1" applyAlignment="1" applyProtection="1">
      <alignment horizontal="center" vertical="center" wrapText="1"/>
      <protection locked="0"/>
    </xf>
    <xf numFmtId="0" fontId="10" fillId="0" borderId="77" xfId="57" applyFont="1" applyBorder="1" applyAlignment="1" applyProtection="1">
      <alignment horizontal="center" vertical="center" wrapText="1"/>
      <protection locked="0"/>
    </xf>
    <xf numFmtId="0" fontId="10" fillId="0" borderId="143" xfId="57" applyFont="1" applyBorder="1" applyAlignment="1" applyProtection="1">
      <alignment horizontal="center" vertical="center" wrapText="1"/>
      <protection locked="0"/>
    </xf>
    <xf numFmtId="0" fontId="10" fillId="0" borderId="75" xfId="57" applyFont="1" applyBorder="1" applyAlignment="1" applyProtection="1">
      <alignment horizontal="center" vertical="center" wrapText="1"/>
      <protection locked="0"/>
    </xf>
    <xf numFmtId="0" fontId="6" fillId="34" borderId="166" xfId="57" applyFont="1" applyFill="1" applyBorder="1" applyAlignment="1" applyProtection="1">
      <alignment horizontal="left" vertical="center" wrapText="1"/>
      <protection locked="0"/>
    </xf>
    <xf numFmtId="0" fontId="6" fillId="34" borderId="167" xfId="57" applyFont="1" applyFill="1" applyBorder="1" applyAlignment="1" applyProtection="1">
      <alignment horizontal="left" vertical="center" wrapText="1"/>
      <protection locked="0"/>
    </xf>
    <xf numFmtId="0" fontId="6" fillId="34" borderId="83" xfId="57" applyFont="1" applyFill="1" applyBorder="1" applyAlignment="1" applyProtection="1">
      <alignment horizontal="left" vertical="center" wrapText="1"/>
      <protection locked="0"/>
    </xf>
    <xf numFmtId="0" fontId="6" fillId="34" borderId="41" xfId="57" applyFont="1" applyFill="1" applyBorder="1" applyAlignment="1" applyProtection="1">
      <alignment horizontal="left" vertical="center" wrapText="1"/>
      <protection locked="0"/>
    </xf>
    <xf numFmtId="0" fontId="6" fillId="0" borderId="164" xfId="57" applyFont="1" applyBorder="1" applyAlignment="1" applyProtection="1">
      <alignment horizontal="center" vertical="center"/>
      <protection locked="0"/>
    </xf>
    <xf numFmtId="0" fontId="6" fillId="0" borderId="105" xfId="57" applyFont="1" applyBorder="1" applyAlignment="1" applyProtection="1">
      <alignment horizontal="center" vertical="center"/>
      <protection locked="0"/>
    </xf>
    <xf numFmtId="0" fontId="6" fillId="0" borderId="96" xfId="57" applyFont="1" applyBorder="1" applyAlignment="1" applyProtection="1">
      <alignment horizontal="center" vertical="center"/>
      <protection locked="0"/>
    </xf>
    <xf numFmtId="0" fontId="22" fillId="0" borderId="98" xfId="57" applyFont="1" applyBorder="1" applyAlignment="1" applyProtection="1">
      <alignment horizontal="center" vertical="center"/>
      <protection locked="0"/>
    </xf>
    <xf numFmtId="0" fontId="22" fillId="0" borderId="63" xfId="57" applyFont="1" applyBorder="1" applyAlignment="1" applyProtection="1">
      <alignment horizontal="center" vertical="center"/>
      <protection locked="0"/>
    </xf>
    <xf numFmtId="0" fontId="22" fillId="0" borderId="82" xfId="57" applyFont="1" applyBorder="1" applyAlignment="1" applyProtection="1">
      <alignment horizontal="center" vertical="center"/>
      <protection locked="0"/>
    </xf>
    <xf numFmtId="0" fontId="22" fillId="0" borderId="147" xfId="57" applyFont="1" applyBorder="1" applyAlignment="1" applyProtection="1">
      <alignment horizontal="center" vertical="center"/>
      <protection locked="0"/>
    </xf>
    <xf numFmtId="0" fontId="22" fillId="0" borderId="146" xfId="57" applyFont="1" applyBorder="1" applyAlignment="1" applyProtection="1">
      <alignment horizontal="center" vertical="center"/>
      <protection locked="0"/>
    </xf>
    <xf numFmtId="0" fontId="22" fillId="0" borderId="141" xfId="57" applyFont="1" applyBorder="1" applyAlignment="1" applyProtection="1">
      <alignment horizontal="center" vertical="center"/>
      <protection locked="0"/>
    </xf>
    <xf numFmtId="0" fontId="6" fillId="0" borderId="78" xfId="57" applyFont="1" applyBorder="1" applyAlignment="1" applyProtection="1">
      <alignment horizontal="center" vertical="center" wrapText="1"/>
      <protection locked="0"/>
    </xf>
    <xf numFmtId="0" fontId="6" fillId="0" borderId="39" xfId="57" applyFont="1" applyBorder="1" applyAlignment="1" applyProtection="1">
      <alignment horizontal="center" vertical="center" wrapText="1"/>
      <protection locked="0"/>
    </xf>
    <xf numFmtId="0" fontId="6" fillId="34" borderId="83" xfId="57" applyFont="1" applyFill="1" applyBorder="1" applyAlignment="1" applyProtection="1">
      <alignment vertical="center" wrapText="1"/>
      <protection locked="0"/>
    </xf>
    <xf numFmtId="0" fontId="6" fillId="34" borderId="41" xfId="57" applyFont="1" applyFill="1" applyBorder="1" applyAlignment="1" applyProtection="1">
      <alignment vertical="center" wrapText="1"/>
      <protection locked="0"/>
    </xf>
    <xf numFmtId="0" fontId="6" fillId="0" borderId="89" xfId="57" applyFont="1" applyBorder="1" applyAlignment="1" applyProtection="1">
      <alignment horizontal="center" vertical="center" wrapText="1"/>
      <protection locked="0"/>
    </xf>
    <xf numFmtId="0" fontId="6" fillId="0" borderId="51" xfId="57" applyFont="1" applyBorder="1" applyAlignment="1" applyProtection="1">
      <alignment horizontal="center" vertical="center" wrapText="1"/>
      <protection locked="0"/>
    </xf>
    <xf numFmtId="0" fontId="6" fillId="0" borderId="88" xfId="57" applyFont="1" applyBorder="1" applyAlignment="1" applyProtection="1">
      <alignment horizontal="center" vertical="center" wrapText="1"/>
      <protection locked="0"/>
    </xf>
    <xf numFmtId="0" fontId="6" fillId="0" borderId="20" xfId="57" applyFont="1" applyBorder="1" applyAlignment="1" applyProtection="1">
      <alignment horizontal="center" vertical="center" wrapText="1"/>
      <protection locked="0"/>
    </xf>
    <xf numFmtId="0" fontId="6" fillId="0" borderId="45" xfId="57" applyFont="1" applyBorder="1" applyAlignment="1" applyProtection="1">
      <alignment horizontal="center" vertical="center"/>
      <protection locked="0"/>
    </xf>
    <xf numFmtId="0" fontId="6" fillId="0" borderId="79" xfId="57" applyFont="1" applyBorder="1" applyAlignment="1" applyProtection="1">
      <alignment horizontal="center" vertical="center"/>
      <protection locked="0"/>
    </xf>
    <xf numFmtId="0" fontId="6" fillId="0" borderId="81" xfId="57" applyFont="1" applyBorder="1" applyAlignment="1" applyProtection="1">
      <alignment horizontal="center" vertical="center"/>
      <protection locked="0"/>
    </xf>
    <xf numFmtId="0" fontId="6" fillId="0" borderId="103" xfId="57" applyFont="1" applyFill="1" applyBorder="1" applyAlignment="1" applyProtection="1">
      <alignment horizontal="center" vertical="center" wrapText="1"/>
      <protection locked="0"/>
    </xf>
    <xf numFmtId="0" fontId="6" fillId="0" borderId="21" xfId="57" applyFont="1" applyFill="1" applyBorder="1" applyAlignment="1" applyProtection="1">
      <alignment horizontal="center" vertical="center" wrapText="1"/>
      <protection locked="0"/>
    </xf>
    <xf numFmtId="0" fontId="6" fillId="0" borderId="94" xfId="57" applyFont="1" applyBorder="1" applyAlignment="1">
      <alignment horizontal="center" vertical="center"/>
      <protection/>
    </xf>
    <xf numFmtId="0" fontId="6" fillId="0" borderId="103" xfId="57" applyFont="1" applyBorder="1" applyAlignment="1">
      <alignment horizontal="center" vertical="center"/>
      <protection/>
    </xf>
    <xf numFmtId="0" fontId="6" fillId="0" borderId="62" xfId="57" applyFont="1" applyBorder="1" applyAlignment="1">
      <alignment horizontal="center" vertical="center"/>
      <protection/>
    </xf>
    <xf numFmtId="0" fontId="6" fillId="0" borderId="35" xfId="57" applyFont="1" applyBorder="1" applyAlignment="1" applyProtection="1">
      <alignment horizontal="center" vertical="center"/>
      <protection locked="0"/>
    </xf>
    <xf numFmtId="0" fontId="6" fillId="0" borderId="41" xfId="57" applyFont="1" applyBorder="1" applyAlignment="1" applyProtection="1">
      <alignment horizontal="center" vertical="center"/>
      <protection locked="0"/>
    </xf>
    <xf numFmtId="0" fontId="6" fillId="0" borderId="104" xfId="57" applyFont="1" applyFill="1" applyBorder="1" applyAlignment="1" applyProtection="1">
      <alignment horizontal="center" vertical="center" wrapText="1"/>
      <protection locked="0"/>
    </xf>
    <xf numFmtId="0" fontId="6" fillId="0" borderId="51" xfId="57" applyFont="1" applyFill="1" applyBorder="1" applyAlignment="1" applyProtection="1">
      <alignment horizontal="center" vertical="center" wrapText="1"/>
      <protection locked="0"/>
    </xf>
    <xf numFmtId="0" fontId="6" fillId="0" borderId="78" xfId="57" applyFont="1" applyFill="1" applyBorder="1" applyAlignment="1" applyProtection="1">
      <alignment horizontal="center" vertical="center" wrapText="1"/>
      <protection locked="0"/>
    </xf>
    <xf numFmtId="0" fontId="6" fillId="0" borderId="39" xfId="57" applyFont="1" applyFill="1" applyBorder="1" applyAlignment="1" applyProtection="1">
      <alignment horizontal="center" vertical="center" wrapText="1"/>
      <protection locked="0"/>
    </xf>
    <xf numFmtId="0" fontId="6" fillId="0" borderId="60" xfId="57" applyFont="1" applyBorder="1" applyAlignment="1" applyProtection="1">
      <alignment horizontal="center" vertical="center" wrapText="1"/>
      <protection locked="0"/>
    </xf>
    <xf numFmtId="0" fontId="6" fillId="0" borderId="52" xfId="57" applyFont="1" applyBorder="1" applyAlignment="1" applyProtection="1">
      <alignment horizontal="center" vertical="center" wrapText="1"/>
      <protection locked="0"/>
    </xf>
    <xf numFmtId="0" fontId="6" fillId="0" borderId="24" xfId="57" applyFont="1" applyBorder="1" applyAlignment="1" applyProtection="1">
      <alignment horizontal="center" vertical="center" wrapText="1"/>
      <protection locked="0"/>
    </xf>
    <xf numFmtId="0" fontId="6" fillId="0" borderId="104" xfId="57" applyFont="1" applyBorder="1" applyAlignment="1" applyProtection="1">
      <alignment horizontal="center" vertical="center" wrapText="1"/>
      <protection locked="0"/>
    </xf>
    <xf numFmtId="0" fontId="6" fillId="0" borderId="51" xfId="57" applyFont="1" applyBorder="1" applyAlignment="1" applyProtection="1">
      <alignment horizontal="center" vertical="center"/>
      <protection locked="0"/>
    </xf>
    <xf numFmtId="0" fontId="6" fillId="0" borderId="83" xfId="57" applyFont="1" applyBorder="1" applyAlignment="1" applyProtection="1">
      <alignment horizontal="center" vertical="center" wrapText="1"/>
      <protection locked="0"/>
    </xf>
    <xf numFmtId="0" fontId="6" fillId="0" borderId="0" xfId="57" applyFont="1" applyFill="1" applyAlignment="1">
      <alignment horizontal="left" vertical="center" wrapText="1"/>
      <protection/>
    </xf>
    <xf numFmtId="0" fontId="6" fillId="0" borderId="60" xfId="57" applyFont="1" applyBorder="1" applyAlignment="1" applyProtection="1">
      <alignment horizontal="center" vertical="center" wrapText="1"/>
      <protection locked="0"/>
    </xf>
    <xf numFmtId="0" fontId="6" fillId="0" borderId="52" xfId="57" applyFont="1" applyBorder="1" applyAlignment="1" applyProtection="1">
      <alignment horizontal="center" vertical="center" wrapText="1"/>
      <protection locked="0"/>
    </xf>
    <xf numFmtId="0" fontId="6" fillId="0" borderId="24" xfId="57" applyFont="1" applyBorder="1" applyAlignment="1" applyProtection="1">
      <alignment horizontal="center" vertical="center" wrapText="1"/>
      <protection locked="0"/>
    </xf>
    <xf numFmtId="0" fontId="6" fillId="0" borderId="104" xfId="57" applyFont="1" applyBorder="1" applyAlignment="1" applyProtection="1">
      <alignment horizontal="center" vertical="center" wrapText="1"/>
      <protection locked="0"/>
    </xf>
    <xf numFmtId="0" fontId="6" fillId="0" borderId="93" xfId="57" applyFont="1" applyBorder="1" applyAlignment="1" applyProtection="1">
      <alignment horizontal="center" vertical="center"/>
      <protection locked="0"/>
    </xf>
    <xf numFmtId="0" fontId="6" fillId="0" borderId="51" xfId="57" applyFont="1" applyBorder="1" applyAlignment="1" applyProtection="1">
      <alignment horizontal="center" vertical="center"/>
      <protection locked="0"/>
    </xf>
    <xf numFmtId="0" fontId="6" fillId="0" borderId="83" xfId="57" applyFont="1" applyBorder="1" applyAlignment="1" applyProtection="1">
      <alignment horizontal="center" vertical="center" wrapText="1"/>
      <protection locked="0"/>
    </xf>
    <xf numFmtId="0" fontId="6" fillId="0" borderId="35" xfId="57" applyFont="1" applyBorder="1" applyAlignment="1" applyProtection="1">
      <alignment horizontal="center" vertical="center" wrapText="1"/>
      <protection locked="0"/>
    </xf>
    <xf numFmtId="0" fontId="6" fillId="0" borderId="19" xfId="57" applyFont="1" applyBorder="1" applyAlignment="1" applyProtection="1">
      <alignment horizontal="center" vertical="center"/>
      <protection locked="0"/>
    </xf>
    <xf numFmtId="0" fontId="8" fillId="0" borderId="13" xfId="57" applyFont="1" applyFill="1" applyBorder="1" applyAlignment="1">
      <alignment horizontal="center" vertical="center" wrapText="1"/>
      <protection/>
    </xf>
    <xf numFmtId="0" fontId="8" fillId="0" borderId="19" xfId="57" applyFont="1" applyFill="1" applyBorder="1" applyAlignment="1">
      <alignment horizontal="center" vertical="center" wrapText="1"/>
      <protection/>
    </xf>
    <xf numFmtId="0" fontId="8" fillId="0" borderId="26" xfId="57" applyFont="1" applyFill="1" applyBorder="1" applyAlignment="1">
      <alignment horizontal="center" vertical="center" wrapText="1"/>
      <protection/>
    </xf>
    <xf numFmtId="0" fontId="6" fillId="34" borderId="98" xfId="57" applyFont="1" applyFill="1" applyBorder="1" applyAlignment="1">
      <alignment horizontal="center" vertical="center" wrapText="1"/>
      <protection/>
    </xf>
    <xf numFmtId="0" fontId="6" fillId="34" borderId="82" xfId="57" applyFont="1" applyFill="1" applyBorder="1" applyAlignment="1">
      <alignment horizontal="center" vertical="center" wrapText="1"/>
      <protection/>
    </xf>
    <xf numFmtId="0" fontId="6" fillId="0" borderId="13" xfId="57" applyFont="1" applyFill="1" applyBorder="1" applyAlignment="1">
      <alignment horizontal="center" vertical="center"/>
      <protection/>
    </xf>
    <xf numFmtId="0" fontId="6" fillId="0" borderId="22" xfId="57" applyFont="1" applyBorder="1" applyAlignment="1" applyProtection="1">
      <alignment horizontal="center" vertical="center"/>
      <protection/>
    </xf>
    <xf numFmtId="0" fontId="6" fillId="0" borderId="16" xfId="57" applyFont="1" applyBorder="1" applyAlignment="1" applyProtection="1">
      <alignment horizontal="left" vertical="center"/>
      <protection/>
    </xf>
    <xf numFmtId="0" fontId="6" fillId="0" borderId="46" xfId="57" applyFont="1" applyBorder="1" applyAlignment="1" applyProtection="1">
      <alignment horizontal="left" vertical="center"/>
      <protection/>
    </xf>
    <xf numFmtId="0" fontId="6" fillId="0" borderId="104" xfId="57" applyFont="1" applyBorder="1" applyAlignment="1" applyProtection="1">
      <alignment horizontal="center" vertical="center"/>
      <protection/>
    </xf>
    <xf numFmtId="0" fontId="6" fillId="0" borderId="83" xfId="57" applyFont="1" applyBorder="1" applyAlignment="1" applyProtection="1">
      <alignment horizontal="center" vertical="center"/>
      <protection/>
    </xf>
    <xf numFmtId="0" fontId="6" fillId="0" borderId="149" xfId="57" applyFont="1" applyBorder="1" applyAlignment="1" applyProtection="1">
      <alignment horizontal="center" vertical="center"/>
      <protection/>
    </xf>
    <xf numFmtId="0" fontId="6" fillId="0" borderId="105" xfId="57" applyFont="1" applyBorder="1" applyAlignment="1" applyProtection="1">
      <alignment horizontal="center" vertical="center"/>
      <protection/>
    </xf>
    <xf numFmtId="0" fontId="6" fillId="0" borderId="96" xfId="57" applyFont="1" applyBorder="1" applyAlignment="1" applyProtection="1">
      <alignment horizontal="center" vertical="center"/>
      <protection/>
    </xf>
    <xf numFmtId="0" fontId="6" fillId="0" borderId="47" xfId="57" applyFont="1" applyBorder="1" applyAlignment="1" applyProtection="1">
      <alignment horizontal="left" vertical="center"/>
      <protection/>
    </xf>
    <xf numFmtId="0" fontId="6" fillId="0" borderId="94" xfId="57" applyFont="1" applyFill="1" applyBorder="1" applyAlignment="1" applyProtection="1">
      <alignment horizontal="left" vertical="center"/>
      <protection/>
    </xf>
    <xf numFmtId="0" fontId="6" fillId="0" borderId="103" xfId="57" applyFont="1" applyFill="1" applyBorder="1" applyAlignment="1" applyProtection="1">
      <alignment horizontal="left" vertical="center"/>
      <protection/>
    </xf>
    <xf numFmtId="0" fontId="6" fillId="0" borderId="103" xfId="57" applyFont="1" applyBorder="1" applyAlignment="1" applyProtection="1">
      <alignment horizontal="left" vertical="center"/>
      <protection/>
    </xf>
    <xf numFmtId="0" fontId="6" fillId="0" borderId="62" xfId="57" applyFont="1" applyBorder="1" applyAlignment="1" applyProtection="1">
      <alignment horizontal="left" vertical="center"/>
      <protection/>
    </xf>
    <xf numFmtId="0" fontId="12" fillId="0" borderId="16" xfId="57" applyFont="1" applyBorder="1" applyAlignment="1" applyProtection="1">
      <alignment horizontal="left" vertical="center" wrapText="1"/>
      <protection/>
    </xf>
    <xf numFmtId="0" fontId="12" fillId="0" borderId="46" xfId="57" applyFont="1" applyBorder="1" applyAlignment="1" applyProtection="1">
      <alignment horizontal="left" vertical="center" wrapText="1"/>
      <protection/>
    </xf>
    <xf numFmtId="0" fontId="6" fillId="0" borderId="21" xfId="57" applyFont="1" applyBorder="1" applyAlignment="1" applyProtection="1">
      <alignment horizontal="center" vertical="center"/>
      <protection/>
    </xf>
    <xf numFmtId="0" fontId="6" fillId="0" borderId="103" xfId="57" applyFont="1" applyBorder="1" applyAlignment="1" applyProtection="1">
      <alignment vertical="center"/>
      <protection/>
    </xf>
    <xf numFmtId="0" fontId="6" fillId="0" borderId="62" xfId="57" applyFont="1" applyBorder="1" applyAlignment="1" applyProtection="1">
      <alignment vertical="center"/>
      <protection/>
    </xf>
    <xf numFmtId="0" fontId="6" fillId="0" borderId="94" xfId="57" applyFont="1" applyFill="1" applyBorder="1" applyAlignment="1" applyProtection="1">
      <alignment horizontal="center" vertical="center"/>
      <protection/>
    </xf>
    <xf numFmtId="0" fontId="6" fillId="0" borderId="103" xfId="57" applyFont="1" applyFill="1" applyBorder="1" applyAlignment="1" applyProtection="1">
      <alignment horizontal="center" vertical="center"/>
      <protection/>
    </xf>
    <xf numFmtId="0" fontId="6" fillId="0" borderId="62" xfId="57" applyFont="1" applyFill="1" applyBorder="1" applyAlignment="1" applyProtection="1">
      <alignment horizontal="center" vertical="center"/>
      <protection/>
    </xf>
    <xf numFmtId="0" fontId="6" fillId="0" borderId="16" xfId="57" applyFont="1" applyBorder="1" applyAlignment="1" applyProtection="1">
      <alignment horizontal="left" vertical="center"/>
      <protection/>
    </xf>
    <xf numFmtId="0" fontId="6" fillId="0" borderId="46" xfId="57" applyFont="1" applyBorder="1" applyAlignment="1" applyProtection="1">
      <alignment horizontal="left" vertical="center"/>
      <protection/>
    </xf>
    <xf numFmtId="0" fontId="6" fillId="0" borderId="104" xfId="57" applyFont="1" applyBorder="1" applyAlignment="1" applyProtection="1">
      <alignment horizontal="center" vertical="center"/>
      <protection/>
    </xf>
    <xf numFmtId="0" fontId="6" fillId="0" borderId="58" xfId="57" applyFont="1" applyBorder="1" applyAlignment="1" applyProtection="1">
      <alignment horizontal="center" vertical="center"/>
      <protection/>
    </xf>
    <xf numFmtId="0" fontId="6" fillId="0" borderId="83" xfId="57" applyFont="1" applyBorder="1" applyAlignment="1" applyProtection="1">
      <alignment horizontal="center" vertical="center"/>
      <protection/>
    </xf>
    <xf numFmtId="0" fontId="6" fillId="0" borderId="149" xfId="57" applyFont="1" applyBorder="1" applyAlignment="1" applyProtection="1">
      <alignment horizontal="center" vertical="center"/>
      <protection/>
    </xf>
    <xf numFmtId="0" fontId="6" fillId="0" borderId="98" xfId="57" applyFont="1" applyBorder="1" applyAlignment="1" applyProtection="1">
      <alignment horizontal="center" vertical="center"/>
      <protection/>
    </xf>
    <xf numFmtId="0" fontId="6" fillId="0" borderId="82" xfId="57" applyFont="1" applyBorder="1" applyAlignment="1" applyProtection="1">
      <alignment horizontal="center" vertical="center"/>
      <protection/>
    </xf>
    <xf numFmtId="0" fontId="6" fillId="0" borderId="146" xfId="57" applyFont="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ální 2" xfId="57"/>
    <cellStyle name="normální 3" xfId="58"/>
    <cellStyle name="normální_Konečná verze NOVYKAZY" xfId="59"/>
    <cellStyle name="normální_tabulka do výroční zprávy rozboru hospodaření" xfId="60"/>
    <cellStyle name="Note" xfId="61"/>
    <cellStyle name="Output" xfId="62"/>
    <cellStyle name="Percent" xfId="63"/>
    <cellStyle name="Title" xfId="64"/>
    <cellStyle name="Total" xfId="65"/>
    <cellStyle name="Warning Text" xfId="66"/>
  </cellStyles>
  <dxfs count="14">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2114550</xdr:colOff>
      <xdr:row>40</xdr:row>
      <xdr:rowOff>180975</xdr:rowOff>
    </xdr:from>
    <xdr:ext cx="3295650" cy="257175"/>
    <xdr:sp fLocksText="0">
      <xdr:nvSpPr>
        <xdr:cNvPr id="1" name="TextovéPole 1"/>
        <xdr:cNvSpPr txBox="1">
          <a:spLocks noChangeArrowheads="1"/>
        </xdr:cNvSpPr>
      </xdr:nvSpPr>
      <xdr:spPr>
        <a:xfrm rot="10597951">
          <a:off x="2943225" y="7715250"/>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3295650" cy="257175"/>
    <xdr:sp fLocksText="0">
      <xdr:nvSpPr>
        <xdr:cNvPr id="2" name="TextovéPole 1"/>
        <xdr:cNvSpPr txBox="1">
          <a:spLocks noChangeArrowheads="1"/>
        </xdr:cNvSpPr>
      </xdr:nvSpPr>
      <xdr:spPr>
        <a:xfrm rot="10597951">
          <a:off x="2943225" y="7715250"/>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3295650" cy="257175"/>
    <xdr:sp fLocksText="0">
      <xdr:nvSpPr>
        <xdr:cNvPr id="3" name="TextovéPole 1"/>
        <xdr:cNvSpPr txBox="1">
          <a:spLocks noChangeArrowheads="1"/>
        </xdr:cNvSpPr>
      </xdr:nvSpPr>
      <xdr:spPr>
        <a:xfrm rot="10597951">
          <a:off x="2943225" y="8067675"/>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3295650" cy="257175"/>
    <xdr:sp fLocksText="0">
      <xdr:nvSpPr>
        <xdr:cNvPr id="4" name="TextovéPole 1"/>
        <xdr:cNvSpPr txBox="1">
          <a:spLocks noChangeArrowheads="1"/>
        </xdr:cNvSpPr>
      </xdr:nvSpPr>
      <xdr:spPr>
        <a:xfrm rot="10597951">
          <a:off x="2943225" y="8067675"/>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3295650" cy="257175"/>
    <xdr:sp fLocksText="0">
      <xdr:nvSpPr>
        <xdr:cNvPr id="5" name="TextovéPole 1"/>
        <xdr:cNvSpPr txBox="1">
          <a:spLocks noChangeArrowheads="1"/>
        </xdr:cNvSpPr>
      </xdr:nvSpPr>
      <xdr:spPr>
        <a:xfrm rot="10597951">
          <a:off x="2943225" y="7715250"/>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3295650" cy="257175"/>
    <xdr:sp fLocksText="0">
      <xdr:nvSpPr>
        <xdr:cNvPr id="6" name="TextovéPole 1"/>
        <xdr:cNvSpPr txBox="1">
          <a:spLocks noChangeArrowheads="1"/>
        </xdr:cNvSpPr>
      </xdr:nvSpPr>
      <xdr:spPr>
        <a:xfrm rot="10597951">
          <a:off x="2943225" y="7715250"/>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3295650" cy="257175"/>
    <xdr:sp fLocksText="0">
      <xdr:nvSpPr>
        <xdr:cNvPr id="7" name="TextovéPole 1"/>
        <xdr:cNvSpPr txBox="1">
          <a:spLocks noChangeArrowheads="1"/>
        </xdr:cNvSpPr>
      </xdr:nvSpPr>
      <xdr:spPr>
        <a:xfrm rot="10597951">
          <a:off x="2943225" y="8067675"/>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3295650" cy="257175"/>
    <xdr:sp fLocksText="0">
      <xdr:nvSpPr>
        <xdr:cNvPr id="8" name="TextovéPole 1"/>
        <xdr:cNvSpPr txBox="1">
          <a:spLocks noChangeArrowheads="1"/>
        </xdr:cNvSpPr>
      </xdr:nvSpPr>
      <xdr:spPr>
        <a:xfrm rot="10597951">
          <a:off x="2943225" y="8067675"/>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3295650" cy="257175"/>
    <xdr:sp fLocksText="0">
      <xdr:nvSpPr>
        <xdr:cNvPr id="9" name="TextovéPole 1"/>
        <xdr:cNvSpPr txBox="1">
          <a:spLocks noChangeArrowheads="1"/>
        </xdr:cNvSpPr>
      </xdr:nvSpPr>
      <xdr:spPr>
        <a:xfrm rot="10597951">
          <a:off x="2943225" y="7715250"/>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3295650" cy="257175"/>
    <xdr:sp fLocksText="0">
      <xdr:nvSpPr>
        <xdr:cNvPr id="10" name="TextovéPole 1"/>
        <xdr:cNvSpPr txBox="1">
          <a:spLocks noChangeArrowheads="1"/>
        </xdr:cNvSpPr>
      </xdr:nvSpPr>
      <xdr:spPr>
        <a:xfrm rot="10597951">
          <a:off x="2943225" y="7715250"/>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3295650" cy="257175"/>
    <xdr:sp fLocksText="0">
      <xdr:nvSpPr>
        <xdr:cNvPr id="11" name="TextovéPole 1"/>
        <xdr:cNvSpPr txBox="1">
          <a:spLocks noChangeArrowheads="1"/>
        </xdr:cNvSpPr>
      </xdr:nvSpPr>
      <xdr:spPr>
        <a:xfrm rot="10597951">
          <a:off x="2943225" y="8067675"/>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3295650" cy="257175"/>
    <xdr:sp fLocksText="0">
      <xdr:nvSpPr>
        <xdr:cNvPr id="12" name="TextovéPole 1"/>
        <xdr:cNvSpPr txBox="1">
          <a:spLocks noChangeArrowheads="1"/>
        </xdr:cNvSpPr>
      </xdr:nvSpPr>
      <xdr:spPr>
        <a:xfrm rot="10597951">
          <a:off x="2943225" y="8067675"/>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3295650" cy="257175"/>
    <xdr:sp fLocksText="0">
      <xdr:nvSpPr>
        <xdr:cNvPr id="13" name="TextovéPole 1"/>
        <xdr:cNvSpPr txBox="1">
          <a:spLocks noChangeArrowheads="1"/>
        </xdr:cNvSpPr>
      </xdr:nvSpPr>
      <xdr:spPr>
        <a:xfrm rot="10597951">
          <a:off x="2943225" y="7715250"/>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3295650" cy="257175"/>
    <xdr:sp fLocksText="0">
      <xdr:nvSpPr>
        <xdr:cNvPr id="14" name="TextovéPole 1"/>
        <xdr:cNvSpPr txBox="1">
          <a:spLocks noChangeArrowheads="1"/>
        </xdr:cNvSpPr>
      </xdr:nvSpPr>
      <xdr:spPr>
        <a:xfrm rot="10597951">
          <a:off x="2943225" y="7715250"/>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3295650" cy="257175"/>
    <xdr:sp fLocksText="0">
      <xdr:nvSpPr>
        <xdr:cNvPr id="15" name="TextovéPole 1"/>
        <xdr:cNvSpPr txBox="1">
          <a:spLocks noChangeArrowheads="1"/>
        </xdr:cNvSpPr>
      </xdr:nvSpPr>
      <xdr:spPr>
        <a:xfrm rot="10597951">
          <a:off x="2943225" y="8067675"/>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3295650" cy="257175"/>
    <xdr:sp fLocksText="0">
      <xdr:nvSpPr>
        <xdr:cNvPr id="16" name="TextovéPole 1"/>
        <xdr:cNvSpPr txBox="1">
          <a:spLocks noChangeArrowheads="1"/>
        </xdr:cNvSpPr>
      </xdr:nvSpPr>
      <xdr:spPr>
        <a:xfrm rot="10597951">
          <a:off x="2943225" y="7715250"/>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3295650" cy="257175"/>
    <xdr:sp fLocksText="0">
      <xdr:nvSpPr>
        <xdr:cNvPr id="17" name="TextovéPole 1"/>
        <xdr:cNvSpPr txBox="1">
          <a:spLocks noChangeArrowheads="1"/>
        </xdr:cNvSpPr>
      </xdr:nvSpPr>
      <xdr:spPr>
        <a:xfrm rot="10597951">
          <a:off x="2943225" y="7715250"/>
          <a:ext cx="32956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20</xdr:row>
      <xdr:rowOff>0</xdr:rowOff>
    </xdr:to>
    <xdr:sp>
      <xdr:nvSpPr>
        <xdr:cNvPr id="1" name="Line 1"/>
        <xdr:cNvSpPr>
          <a:spLocks/>
        </xdr:cNvSpPr>
      </xdr:nvSpPr>
      <xdr:spPr>
        <a:xfrm>
          <a:off x="0" y="466725"/>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2862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theme="6" tint="0.5999900102615356"/>
  </sheetPr>
  <dimension ref="A1:F148"/>
  <sheetViews>
    <sheetView tabSelected="1" zoomScalePageLayoutView="0" workbookViewId="0" topLeftCell="A1">
      <pane ySplit="5" topLeftCell="A108" activePane="bottomLeft" state="frozen"/>
      <selection pane="topLeft" activeCell="A1" sqref="A1"/>
      <selection pane="bottomLeft" activeCell="D119" sqref="D119"/>
    </sheetView>
  </sheetViews>
  <sheetFormatPr defaultColWidth="9.140625" defaultRowHeight="12.75" customHeight="1"/>
  <cols>
    <col min="1" max="1" width="76.28125" style="20" customWidth="1"/>
    <col min="2" max="2" width="13.00390625" style="21" customWidth="1"/>
    <col min="3" max="3" width="7.421875" style="21" customWidth="1"/>
    <col min="4" max="4" width="10.421875" style="83" customWidth="1"/>
    <col min="5" max="5" width="12.421875" style="83" customWidth="1"/>
    <col min="6" max="16384" width="9.140625" style="20" customWidth="1"/>
  </cols>
  <sheetData>
    <row r="1" spans="1:6" ht="12.75" customHeight="1">
      <c r="A1" s="1133" t="s">
        <v>997</v>
      </c>
      <c r="B1" s="1133"/>
      <c r="C1" s="1133"/>
      <c r="D1" s="1133"/>
      <c r="E1" s="1133"/>
      <c r="F1" s="464"/>
    </row>
    <row r="2" spans="1:6" ht="12.75" customHeight="1" thickBot="1">
      <c r="A2" s="1134"/>
      <c r="B2" s="1134"/>
      <c r="C2" s="1134"/>
      <c r="D2" s="1134"/>
      <c r="E2" s="1134"/>
      <c r="F2" s="464"/>
    </row>
    <row r="3" spans="1:6" ht="27.75" customHeight="1" thickBot="1">
      <c r="A3" s="1138" t="s">
        <v>846</v>
      </c>
      <c r="B3" s="1139"/>
      <c r="C3" s="1139"/>
      <c r="D3" s="1139"/>
      <c r="E3" s="1140"/>
      <c r="F3" s="465"/>
    </row>
    <row r="4" spans="1:6" ht="12.75" customHeight="1" thickBot="1">
      <c r="A4" s="1135" t="s">
        <v>796</v>
      </c>
      <c r="B4" s="1136"/>
      <c r="C4" s="1136"/>
      <c r="D4" s="1136"/>
      <c r="E4" s="1137"/>
      <c r="F4" s="464"/>
    </row>
    <row r="5" spans="1:6" ht="22.5" customHeight="1" thickBot="1">
      <c r="A5" s="466" t="s">
        <v>797</v>
      </c>
      <c r="B5" s="467" t="s">
        <v>1007</v>
      </c>
      <c r="C5" s="468" t="s">
        <v>1008</v>
      </c>
      <c r="D5" s="469" t="s">
        <v>904</v>
      </c>
      <c r="E5" s="470" t="s">
        <v>905</v>
      </c>
      <c r="F5" s="464"/>
    </row>
    <row r="6" spans="1:6" ht="12.75" customHeight="1">
      <c r="A6" s="471" t="s">
        <v>170</v>
      </c>
      <c r="B6" s="1131"/>
      <c r="C6" s="1132"/>
      <c r="D6" s="472" t="s">
        <v>777</v>
      </c>
      <c r="E6" s="473" t="s">
        <v>780</v>
      </c>
      <c r="F6" s="464"/>
    </row>
    <row r="7" spans="1:6" ht="12.75" customHeight="1">
      <c r="A7" s="474" t="s">
        <v>171</v>
      </c>
      <c r="B7" s="475" t="s">
        <v>172</v>
      </c>
      <c r="C7" s="476" t="s">
        <v>173</v>
      </c>
      <c r="D7" s="477">
        <f>D8+D16+D27+D35</f>
        <v>654980.0398799999</v>
      </c>
      <c r="E7" s="478">
        <f>E8+E16+E27+E35</f>
        <v>671808.7243599999</v>
      </c>
      <c r="F7" s="464"/>
    </row>
    <row r="8" spans="1:6" ht="12.75" customHeight="1">
      <c r="A8" s="474" t="s">
        <v>174</v>
      </c>
      <c r="B8" s="475" t="s">
        <v>175</v>
      </c>
      <c r="C8" s="476" t="s">
        <v>176</v>
      </c>
      <c r="D8" s="479">
        <f>SUM(D9:D15)</f>
        <v>11183.366859999998</v>
      </c>
      <c r="E8" s="480">
        <f>SUM(E9:E15)</f>
        <v>13147.350439999998</v>
      </c>
      <c r="F8" s="464"/>
    </row>
    <row r="9" spans="1:6" ht="12.75" customHeight="1">
      <c r="A9" s="474" t="s">
        <v>177</v>
      </c>
      <c r="B9" s="475" t="s">
        <v>178</v>
      </c>
      <c r="C9" s="476" t="s">
        <v>179</v>
      </c>
      <c r="D9" s="510"/>
      <c r="E9" s="511"/>
      <c r="F9" s="464"/>
    </row>
    <row r="10" spans="1:6" ht="12.75" customHeight="1">
      <c r="A10" s="474" t="s">
        <v>180</v>
      </c>
      <c r="B10" s="475" t="s">
        <v>181</v>
      </c>
      <c r="C10" s="476" t="s">
        <v>182</v>
      </c>
      <c r="D10" s="510">
        <v>10498.12316</v>
      </c>
      <c r="E10" s="511">
        <v>12462.10674</v>
      </c>
      <c r="F10" s="464"/>
    </row>
    <row r="11" spans="1:6" ht="12.75" customHeight="1">
      <c r="A11" s="474" t="s">
        <v>183</v>
      </c>
      <c r="B11" s="475" t="s">
        <v>184</v>
      </c>
      <c r="C11" s="476" t="s">
        <v>185</v>
      </c>
      <c r="D11" s="510"/>
      <c r="E11" s="511"/>
      <c r="F11" s="464"/>
    </row>
    <row r="12" spans="1:6" ht="12.75" customHeight="1">
      <c r="A12" s="474" t="s">
        <v>186</v>
      </c>
      <c r="B12" s="475" t="s">
        <v>187</v>
      </c>
      <c r="C12" s="476" t="s">
        <v>188</v>
      </c>
      <c r="D12" s="510">
        <v>574.9937</v>
      </c>
      <c r="E12" s="511">
        <v>574.9937</v>
      </c>
      <c r="F12" s="464"/>
    </row>
    <row r="13" spans="1:6" ht="12.75" customHeight="1">
      <c r="A13" s="474" t="s">
        <v>189</v>
      </c>
      <c r="B13" s="475" t="s">
        <v>190</v>
      </c>
      <c r="C13" s="476" t="s">
        <v>191</v>
      </c>
      <c r="D13" s="510">
        <v>110.25</v>
      </c>
      <c r="E13" s="511">
        <v>110.25</v>
      </c>
      <c r="F13" s="464"/>
    </row>
    <row r="14" spans="1:6" ht="12.75" customHeight="1">
      <c r="A14" s="474" t="s">
        <v>192</v>
      </c>
      <c r="B14" s="475" t="s">
        <v>193</v>
      </c>
      <c r="C14" s="476" t="s">
        <v>194</v>
      </c>
      <c r="D14" s="510"/>
      <c r="E14" s="511"/>
      <c r="F14" s="464"/>
    </row>
    <row r="15" spans="1:6" ht="12.75" customHeight="1">
      <c r="A15" s="474" t="s">
        <v>195</v>
      </c>
      <c r="B15" s="475" t="s">
        <v>196</v>
      </c>
      <c r="C15" s="476" t="s">
        <v>197</v>
      </c>
      <c r="D15" s="510"/>
      <c r="E15" s="511"/>
      <c r="F15" s="464"/>
    </row>
    <row r="16" spans="1:6" ht="12.75" customHeight="1">
      <c r="A16" s="481" t="s">
        <v>198</v>
      </c>
      <c r="B16" s="475" t="s">
        <v>199</v>
      </c>
      <c r="C16" s="476" t="s">
        <v>200</v>
      </c>
      <c r="D16" s="479">
        <f>SUM(D17:D26)</f>
        <v>875494.73402</v>
      </c>
      <c r="E16" s="480">
        <f>SUM(E17:E26)</f>
        <v>904430.43199</v>
      </c>
      <c r="F16" s="464"/>
    </row>
    <row r="17" spans="1:6" ht="12.75" customHeight="1">
      <c r="A17" s="474" t="s">
        <v>201</v>
      </c>
      <c r="B17" s="475" t="s">
        <v>202</v>
      </c>
      <c r="C17" s="476" t="s">
        <v>203</v>
      </c>
      <c r="D17" s="510">
        <v>143665.03499</v>
      </c>
      <c r="E17" s="511">
        <v>143665.03499</v>
      </c>
      <c r="F17" s="464"/>
    </row>
    <row r="18" spans="1:6" ht="12.75" customHeight="1">
      <c r="A18" s="474" t="s">
        <v>204</v>
      </c>
      <c r="B18" s="475" t="s">
        <v>205</v>
      </c>
      <c r="C18" s="476" t="s">
        <v>206</v>
      </c>
      <c r="D18" s="510">
        <v>180.001</v>
      </c>
      <c r="E18" s="511">
        <v>180.001</v>
      </c>
      <c r="F18" s="464"/>
    </row>
    <row r="19" spans="1:6" ht="12.75" customHeight="1">
      <c r="A19" s="474" t="s">
        <v>207</v>
      </c>
      <c r="B19" s="475" t="s">
        <v>208</v>
      </c>
      <c r="C19" s="476" t="s">
        <v>209</v>
      </c>
      <c r="D19" s="510">
        <v>621261.36917</v>
      </c>
      <c r="E19" s="511">
        <v>645338.33055</v>
      </c>
      <c r="F19" s="464"/>
    </row>
    <row r="20" spans="1:6" ht="12.75" customHeight="1">
      <c r="A20" s="474" t="s">
        <v>210</v>
      </c>
      <c r="B20" s="475" t="s">
        <v>211</v>
      </c>
      <c r="C20" s="476" t="s">
        <v>212</v>
      </c>
      <c r="D20" s="510">
        <v>83794.48115</v>
      </c>
      <c r="E20" s="511">
        <v>97636.37237</v>
      </c>
      <c r="F20" s="464"/>
    </row>
    <row r="21" spans="1:6" ht="12.75" customHeight="1">
      <c r="A21" s="474" t="s">
        <v>213</v>
      </c>
      <c r="B21" s="475" t="s">
        <v>214</v>
      </c>
      <c r="C21" s="476" t="s">
        <v>215</v>
      </c>
      <c r="D21" s="510"/>
      <c r="E21" s="511"/>
      <c r="F21" s="464"/>
    </row>
    <row r="22" spans="1:6" ht="12.75" customHeight="1">
      <c r="A22" s="474" t="s">
        <v>216</v>
      </c>
      <c r="B22" s="475" t="s">
        <v>217</v>
      </c>
      <c r="C22" s="476" t="s">
        <v>218</v>
      </c>
      <c r="D22" s="510"/>
      <c r="E22" s="511"/>
      <c r="F22" s="464"/>
    </row>
    <row r="23" spans="1:6" ht="12.75" customHeight="1">
      <c r="A23" s="474" t="s">
        <v>219</v>
      </c>
      <c r="B23" s="475" t="s">
        <v>220</v>
      </c>
      <c r="C23" s="476" t="s">
        <v>221</v>
      </c>
      <c r="D23" s="510">
        <v>13420.10213</v>
      </c>
      <c r="E23" s="511">
        <v>11517.57926</v>
      </c>
      <c r="F23" s="464"/>
    </row>
    <row r="24" spans="1:6" ht="12.75" customHeight="1">
      <c r="A24" s="474" t="s">
        <v>231</v>
      </c>
      <c r="B24" s="475" t="s">
        <v>232</v>
      </c>
      <c r="C24" s="476" t="s">
        <v>233</v>
      </c>
      <c r="D24" s="510"/>
      <c r="E24" s="511"/>
      <c r="F24" s="464"/>
    </row>
    <row r="25" spans="1:6" ht="12.75" customHeight="1">
      <c r="A25" s="474" t="s">
        <v>234</v>
      </c>
      <c r="B25" s="475" t="s">
        <v>235</v>
      </c>
      <c r="C25" s="476" t="s">
        <v>236</v>
      </c>
      <c r="D25" s="510">
        <v>13173.74558</v>
      </c>
      <c r="E25" s="511">
        <v>6093.11382</v>
      </c>
      <c r="F25" s="464"/>
    </row>
    <row r="26" spans="1:6" ht="12.75" customHeight="1">
      <c r="A26" s="474" t="s">
        <v>237</v>
      </c>
      <c r="B26" s="475" t="s">
        <v>238</v>
      </c>
      <c r="C26" s="476" t="s">
        <v>239</v>
      </c>
      <c r="D26" s="510"/>
      <c r="E26" s="511"/>
      <c r="F26" s="464"/>
    </row>
    <row r="27" spans="1:6" ht="12.75" customHeight="1">
      <c r="A27" s="481" t="s">
        <v>240</v>
      </c>
      <c r="B27" s="475" t="s">
        <v>241</v>
      </c>
      <c r="C27" s="476" t="s">
        <v>242</v>
      </c>
      <c r="D27" s="479">
        <f>SUM(D28:D34)</f>
        <v>0</v>
      </c>
      <c r="E27" s="480">
        <f>SUM(E28:E34)</f>
        <v>0</v>
      </c>
      <c r="F27" s="464"/>
    </row>
    <row r="28" spans="1:6" ht="12.75" customHeight="1">
      <c r="A28" s="474" t="s">
        <v>243</v>
      </c>
      <c r="B28" s="475" t="s">
        <v>244</v>
      </c>
      <c r="C28" s="476" t="s">
        <v>245</v>
      </c>
      <c r="D28" s="510"/>
      <c r="E28" s="511"/>
      <c r="F28" s="464"/>
    </row>
    <row r="29" spans="1:6" ht="12.75" customHeight="1">
      <c r="A29" s="474" t="s">
        <v>246</v>
      </c>
      <c r="B29" s="475" t="s">
        <v>247</v>
      </c>
      <c r="C29" s="476" t="s">
        <v>248</v>
      </c>
      <c r="D29" s="510"/>
      <c r="E29" s="511"/>
      <c r="F29" s="464"/>
    </row>
    <row r="30" spans="1:6" ht="12.75" customHeight="1">
      <c r="A30" s="474" t="s">
        <v>249</v>
      </c>
      <c r="B30" s="475" t="s">
        <v>250</v>
      </c>
      <c r="C30" s="476" t="s">
        <v>251</v>
      </c>
      <c r="D30" s="510"/>
      <c r="E30" s="511"/>
      <c r="F30" s="464"/>
    </row>
    <row r="31" spans="1:6" ht="12.75" customHeight="1">
      <c r="A31" s="474" t="s">
        <v>252</v>
      </c>
      <c r="B31" s="475" t="s">
        <v>253</v>
      </c>
      <c r="C31" s="476" t="s">
        <v>254</v>
      </c>
      <c r="D31" s="510"/>
      <c r="E31" s="511"/>
      <c r="F31" s="464"/>
    </row>
    <row r="32" spans="1:6" ht="12.75" customHeight="1">
      <c r="A32" s="474" t="s">
        <v>255</v>
      </c>
      <c r="B32" s="475" t="s">
        <v>256</v>
      </c>
      <c r="C32" s="476" t="s">
        <v>257</v>
      </c>
      <c r="D32" s="510"/>
      <c r="E32" s="511"/>
      <c r="F32" s="464"/>
    </row>
    <row r="33" spans="1:6" ht="12.75" customHeight="1">
      <c r="A33" s="474" t="s">
        <v>258</v>
      </c>
      <c r="B33" s="475" t="s">
        <v>259</v>
      </c>
      <c r="C33" s="476" t="s">
        <v>260</v>
      </c>
      <c r="D33" s="510"/>
      <c r="E33" s="511"/>
      <c r="F33" s="464"/>
    </row>
    <row r="34" spans="1:6" ht="12.75" customHeight="1">
      <c r="A34" s="474" t="s">
        <v>791</v>
      </c>
      <c r="B34" s="475" t="s">
        <v>261</v>
      </c>
      <c r="C34" s="476" t="s">
        <v>262</v>
      </c>
      <c r="D34" s="510"/>
      <c r="E34" s="511"/>
      <c r="F34" s="464"/>
    </row>
    <row r="35" spans="1:6" ht="12.75" customHeight="1">
      <c r="A35" s="481" t="s">
        <v>263</v>
      </c>
      <c r="B35" s="475" t="s">
        <v>264</v>
      </c>
      <c r="C35" s="476" t="s">
        <v>265</v>
      </c>
      <c r="D35" s="479">
        <f>SUM(D36:D46)</f>
        <v>-231698.061</v>
      </c>
      <c r="E35" s="480">
        <f>SUM(E36:E46)</f>
        <v>-245769.05807</v>
      </c>
      <c r="F35" s="464"/>
    </row>
    <row r="36" spans="1:6" ht="12.75" customHeight="1">
      <c r="A36" s="474" t="s">
        <v>266</v>
      </c>
      <c r="B36" s="475" t="s">
        <v>267</v>
      </c>
      <c r="C36" s="476" t="s">
        <v>268</v>
      </c>
      <c r="D36" s="510"/>
      <c r="E36" s="511"/>
      <c r="F36" s="464"/>
    </row>
    <row r="37" spans="1:6" ht="12.75" customHeight="1">
      <c r="A37" s="474" t="s">
        <v>269</v>
      </c>
      <c r="B37" s="475" t="s">
        <v>270</v>
      </c>
      <c r="C37" s="476" t="s">
        <v>271</v>
      </c>
      <c r="D37" s="510">
        <v>-7386.99171</v>
      </c>
      <c r="E37" s="511">
        <v>-8361.41429</v>
      </c>
      <c r="F37" s="464"/>
    </row>
    <row r="38" spans="1:6" ht="12.75" customHeight="1">
      <c r="A38" s="474" t="s">
        <v>272</v>
      </c>
      <c r="B38" s="475" t="s">
        <v>273</v>
      </c>
      <c r="C38" s="476" t="s">
        <v>274</v>
      </c>
      <c r="D38" s="510"/>
      <c r="E38" s="511"/>
      <c r="F38" s="464"/>
    </row>
    <row r="39" spans="1:6" ht="12.75" customHeight="1">
      <c r="A39" s="474" t="s">
        <v>275</v>
      </c>
      <c r="B39" s="475" t="s">
        <v>276</v>
      </c>
      <c r="C39" s="476" t="s">
        <v>277</v>
      </c>
      <c r="D39" s="510">
        <v>-574.9937</v>
      </c>
      <c r="E39" s="511">
        <v>-574.9937</v>
      </c>
      <c r="F39" s="464"/>
    </row>
    <row r="40" spans="1:6" ht="12.75" customHeight="1">
      <c r="A40" s="474" t="s">
        <v>278</v>
      </c>
      <c r="B40" s="475" t="s">
        <v>279</v>
      </c>
      <c r="C40" s="476" t="s">
        <v>280</v>
      </c>
      <c r="D40" s="510">
        <v>-110.25</v>
      </c>
      <c r="E40" s="511">
        <v>-110.25</v>
      </c>
      <c r="F40" s="464"/>
    </row>
    <row r="41" spans="1:6" ht="12.75" customHeight="1">
      <c r="A41" s="474" t="s">
        <v>281</v>
      </c>
      <c r="B41" s="475" t="s">
        <v>282</v>
      </c>
      <c r="C41" s="476" t="s">
        <v>283</v>
      </c>
      <c r="D41" s="510">
        <v>-155839.6855</v>
      </c>
      <c r="E41" s="511">
        <v>-172756.8245</v>
      </c>
      <c r="F41" s="464"/>
    </row>
    <row r="42" spans="1:6" ht="12.75" customHeight="1">
      <c r="A42" s="474" t="s">
        <v>284</v>
      </c>
      <c r="B42" s="475" t="s">
        <v>285</v>
      </c>
      <c r="C42" s="476" t="s">
        <v>286</v>
      </c>
      <c r="D42" s="510">
        <v>-54366.03796</v>
      </c>
      <c r="E42" s="511">
        <v>-52447.99632</v>
      </c>
      <c r="F42" s="464"/>
    </row>
    <row r="43" spans="1:6" ht="12.75" customHeight="1">
      <c r="A43" s="474" t="s">
        <v>287</v>
      </c>
      <c r="B43" s="475" t="s">
        <v>288</v>
      </c>
      <c r="C43" s="476" t="s">
        <v>289</v>
      </c>
      <c r="D43" s="510"/>
      <c r="E43" s="511"/>
      <c r="F43" s="464"/>
    </row>
    <row r="44" spans="1:6" ht="12.75" customHeight="1">
      <c r="A44" s="474" t="s">
        <v>290</v>
      </c>
      <c r="B44" s="475" t="s">
        <v>291</v>
      </c>
      <c r="C44" s="476" t="s">
        <v>292</v>
      </c>
      <c r="D44" s="510"/>
      <c r="E44" s="511"/>
      <c r="F44" s="464"/>
    </row>
    <row r="45" spans="1:6" ht="12.75" customHeight="1">
      <c r="A45" s="474" t="s">
        <v>882</v>
      </c>
      <c r="B45" s="475" t="s">
        <v>293</v>
      </c>
      <c r="C45" s="476" t="s">
        <v>294</v>
      </c>
      <c r="D45" s="510">
        <v>-13420.10213</v>
      </c>
      <c r="E45" s="511">
        <v>-11517.57926</v>
      </c>
      <c r="F45" s="464"/>
    </row>
    <row r="46" spans="1:6" ht="15" thickBot="1">
      <c r="A46" s="482" t="s">
        <v>883</v>
      </c>
      <c r="B46" s="483" t="s">
        <v>295</v>
      </c>
      <c r="C46" s="484" t="s">
        <v>296</v>
      </c>
      <c r="D46" s="512"/>
      <c r="E46" s="513"/>
      <c r="F46" s="464"/>
    </row>
    <row r="47" spans="1:6" ht="12.75" customHeight="1">
      <c r="A47" s="485" t="s">
        <v>297</v>
      </c>
      <c r="B47" s="486" t="s">
        <v>298</v>
      </c>
      <c r="C47" s="487" t="s">
        <v>299</v>
      </c>
      <c r="D47" s="488">
        <f>D48+D58+D78+D87</f>
        <v>145194.52757</v>
      </c>
      <c r="E47" s="489">
        <f>E48+E58+E78+E87</f>
        <v>170094.74192</v>
      </c>
      <c r="F47" s="464"/>
    </row>
    <row r="48" spans="1:6" ht="12.75" customHeight="1">
      <c r="A48" s="481" t="s">
        <v>300</v>
      </c>
      <c r="B48" s="475" t="s">
        <v>301</v>
      </c>
      <c r="C48" s="476" t="s">
        <v>302</v>
      </c>
      <c r="D48" s="479">
        <f>SUM(D49:D57)</f>
        <v>128.71375999999998</v>
      </c>
      <c r="E48" s="480">
        <f>SUM(E49:E57)</f>
        <v>152.02528</v>
      </c>
      <c r="F48" s="464"/>
    </row>
    <row r="49" spans="1:6" ht="12.75" customHeight="1">
      <c r="A49" s="474" t="s">
        <v>303</v>
      </c>
      <c r="B49" s="475" t="s">
        <v>304</v>
      </c>
      <c r="C49" s="476" t="s">
        <v>305</v>
      </c>
      <c r="D49" s="510">
        <v>60.9824</v>
      </c>
      <c r="E49" s="511">
        <v>69.624</v>
      </c>
      <c r="F49" s="464"/>
    </row>
    <row r="50" spans="1:6" ht="12.75" customHeight="1">
      <c r="A50" s="474" t="s">
        <v>306</v>
      </c>
      <c r="B50" s="475" t="s">
        <v>307</v>
      </c>
      <c r="C50" s="476" t="s">
        <v>308</v>
      </c>
      <c r="D50" s="510"/>
      <c r="E50" s="511"/>
      <c r="F50" s="464"/>
    </row>
    <row r="51" spans="1:6" ht="12.75" customHeight="1">
      <c r="A51" s="474" t="s">
        <v>309</v>
      </c>
      <c r="B51" s="475" t="s">
        <v>310</v>
      </c>
      <c r="C51" s="476" t="s">
        <v>311</v>
      </c>
      <c r="D51" s="510"/>
      <c r="E51" s="511"/>
      <c r="F51" s="464"/>
    </row>
    <row r="52" spans="1:6" ht="12.75" customHeight="1">
      <c r="A52" s="474" t="s">
        <v>312</v>
      </c>
      <c r="B52" s="475" t="s">
        <v>313</v>
      </c>
      <c r="C52" s="476" t="s">
        <v>314</v>
      </c>
      <c r="D52" s="510"/>
      <c r="E52" s="511"/>
      <c r="F52" s="464"/>
    </row>
    <row r="53" spans="1:6" ht="12.75" customHeight="1">
      <c r="A53" s="474" t="s">
        <v>315</v>
      </c>
      <c r="B53" s="475" t="s">
        <v>316</v>
      </c>
      <c r="C53" s="476" t="s">
        <v>317</v>
      </c>
      <c r="D53" s="510"/>
      <c r="E53" s="511"/>
      <c r="F53" s="464"/>
    </row>
    <row r="54" spans="1:6" ht="12.75" customHeight="1">
      <c r="A54" s="474" t="s">
        <v>318</v>
      </c>
      <c r="B54" s="475" t="s">
        <v>319</v>
      </c>
      <c r="C54" s="476" t="s">
        <v>320</v>
      </c>
      <c r="D54" s="510"/>
      <c r="E54" s="511"/>
      <c r="F54" s="464"/>
    </row>
    <row r="55" spans="1:6" ht="12.75" customHeight="1">
      <c r="A55" s="474" t="s">
        <v>321</v>
      </c>
      <c r="B55" s="475" t="s">
        <v>322</v>
      </c>
      <c r="C55" s="476" t="s">
        <v>323</v>
      </c>
      <c r="D55" s="510">
        <v>67.73136</v>
      </c>
      <c r="E55" s="511">
        <v>82.40128</v>
      </c>
      <c r="F55" s="464"/>
    </row>
    <row r="56" spans="1:6" ht="12.75" customHeight="1">
      <c r="A56" s="474" t="s">
        <v>324</v>
      </c>
      <c r="B56" s="475" t="s">
        <v>325</v>
      </c>
      <c r="C56" s="476" t="s">
        <v>326</v>
      </c>
      <c r="D56" s="510"/>
      <c r="E56" s="511"/>
      <c r="F56" s="464"/>
    </row>
    <row r="57" spans="1:6" ht="12.75" customHeight="1">
      <c r="A57" s="474" t="s">
        <v>327</v>
      </c>
      <c r="B57" s="475" t="s">
        <v>328</v>
      </c>
      <c r="C57" s="476" t="s">
        <v>329</v>
      </c>
      <c r="D57" s="510"/>
      <c r="E57" s="511"/>
      <c r="F57" s="464"/>
    </row>
    <row r="58" spans="1:6" ht="12.75" customHeight="1">
      <c r="A58" s="481" t="s">
        <v>330</v>
      </c>
      <c r="B58" s="475" t="s">
        <v>331</v>
      </c>
      <c r="C58" s="476" t="s">
        <v>332</v>
      </c>
      <c r="D58" s="479">
        <f>SUM(D59:D77)</f>
        <v>7428.59267</v>
      </c>
      <c r="E58" s="480">
        <f>SUM(E59:E77)</f>
        <v>13744.123100000003</v>
      </c>
      <c r="F58" s="464"/>
    </row>
    <row r="59" spans="1:6" ht="12.75" customHeight="1">
      <c r="A59" s="474" t="s">
        <v>333</v>
      </c>
      <c r="B59" s="475" t="s">
        <v>334</v>
      </c>
      <c r="C59" s="476" t="s">
        <v>335</v>
      </c>
      <c r="D59" s="510">
        <v>1448.96666</v>
      </c>
      <c r="E59" s="511">
        <v>753.79965</v>
      </c>
      <c r="F59" s="464"/>
    </row>
    <row r="60" spans="1:6" ht="12.75" customHeight="1">
      <c r="A60" s="474" t="s">
        <v>336</v>
      </c>
      <c r="B60" s="475" t="s">
        <v>337</v>
      </c>
      <c r="C60" s="476" t="s">
        <v>338</v>
      </c>
      <c r="D60" s="510"/>
      <c r="E60" s="511"/>
      <c r="F60" s="464"/>
    </row>
    <row r="61" spans="1:6" ht="12.75" customHeight="1">
      <c r="A61" s="474" t="s">
        <v>339</v>
      </c>
      <c r="B61" s="475" t="s">
        <v>340</v>
      </c>
      <c r="C61" s="476" t="s">
        <v>341</v>
      </c>
      <c r="D61" s="510"/>
      <c r="E61" s="511"/>
      <c r="F61" s="464"/>
    </row>
    <row r="62" spans="1:6" ht="12.75" customHeight="1">
      <c r="A62" s="474" t="s">
        <v>342</v>
      </c>
      <c r="B62" s="475" t="s">
        <v>328</v>
      </c>
      <c r="C62" s="476" t="s">
        <v>343</v>
      </c>
      <c r="D62" s="510">
        <v>2298.04684</v>
      </c>
      <c r="E62" s="511">
        <v>3280.80443</v>
      </c>
      <c r="F62" s="464"/>
    </row>
    <row r="63" spans="1:6" ht="12.75" customHeight="1">
      <c r="A63" s="474" t="s">
        <v>344</v>
      </c>
      <c r="B63" s="475" t="s">
        <v>345</v>
      </c>
      <c r="C63" s="476" t="s">
        <v>346</v>
      </c>
      <c r="D63" s="510">
        <v>119.17935</v>
      </c>
      <c r="E63" s="511">
        <v>194.44938</v>
      </c>
      <c r="F63" s="464"/>
    </row>
    <row r="64" spans="1:6" ht="12.75" customHeight="1">
      <c r="A64" s="474" t="s">
        <v>347</v>
      </c>
      <c r="B64" s="475" t="s">
        <v>348</v>
      </c>
      <c r="C64" s="476" t="s">
        <v>349</v>
      </c>
      <c r="D64" s="510">
        <v>543.19785</v>
      </c>
      <c r="E64" s="511">
        <v>23.14724</v>
      </c>
      <c r="F64" s="464"/>
    </row>
    <row r="65" spans="1:6" ht="12.75" customHeight="1">
      <c r="A65" s="490" t="s">
        <v>887</v>
      </c>
      <c r="B65" s="475" t="s">
        <v>350</v>
      </c>
      <c r="C65" s="476" t="s">
        <v>351</v>
      </c>
      <c r="D65" s="510"/>
      <c r="E65" s="511"/>
      <c r="F65" s="341"/>
    </row>
    <row r="66" spans="1:6" ht="12.75" customHeight="1">
      <c r="A66" s="474" t="s">
        <v>352</v>
      </c>
      <c r="B66" s="475" t="s">
        <v>353</v>
      </c>
      <c r="C66" s="476" t="s">
        <v>354</v>
      </c>
      <c r="D66" s="510"/>
      <c r="E66" s="511"/>
      <c r="F66" s="464"/>
    </row>
    <row r="67" spans="1:6" ht="12.75" customHeight="1">
      <c r="A67" s="474" t="s">
        <v>355</v>
      </c>
      <c r="B67" s="475" t="s">
        <v>356</v>
      </c>
      <c r="C67" s="476" t="s">
        <v>357</v>
      </c>
      <c r="D67" s="510"/>
      <c r="E67" s="511"/>
      <c r="F67" s="464"/>
    </row>
    <row r="68" spans="1:6" ht="12.75" customHeight="1">
      <c r="A68" s="474" t="s">
        <v>358</v>
      </c>
      <c r="B68" s="475" t="s">
        <v>359</v>
      </c>
      <c r="C68" s="476" t="s">
        <v>360</v>
      </c>
      <c r="D68" s="510"/>
      <c r="E68" s="511"/>
      <c r="F68" s="464"/>
    </row>
    <row r="69" spans="1:6" ht="12.75" customHeight="1">
      <c r="A69" s="474" t="s">
        <v>361</v>
      </c>
      <c r="B69" s="475" t="s">
        <v>362</v>
      </c>
      <c r="C69" s="476" t="s">
        <v>363</v>
      </c>
      <c r="D69" s="510"/>
      <c r="E69" s="511"/>
      <c r="F69" s="464"/>
    </row>
    <row r="70" spans="1:6" ht="12.75" customHeight="1">
      <c r="A70" s="474" t="s">
        <v>364</v>
      </c>
      <c r="B70" s="475" t="s">
        <v>365</v>
      </c>
      <c r="C70" s="476" t="s">
        <v>366</v>
      </c>
      <c r="D70" s="510"/>
      <c r="E70" s="511"/>
      <c r="F70" s="464"/>
    </row>
    <row r="71" spans="1:6" ht="12.75" customHeight="1">
      <c r="A71" s="474" t="s">
        <v>881</v>
      </c>
      <c r="B71" s="475" t="s">
        <v>367</v>
      </c>
      <c r="C71" s="476" t="s">
        <v>368</v>
      </c>
      <c r="D71" s="510"/>
      <c r="E71" s="511"/>
      <c r="F71" s="464"/>
    </row>
    <row r="72" spans="1:6" ht="12.75" customHeight="1">
      <c r="A72" s="474" t="s">
        <v>369</v>
      </c>
      <c r="B72" s="475" t="s">
        <v>370</v>
      </c>
      <c r="C72" s="476" t="s">
        <v>371</v>
      </c>
      <c r="D72" s="510"/>
      <c r="E72" s="511"/>
      <c r="F72" s="464"/>
    </row>
    <row r="73" spans="1:6" ht="12.75" customHeight="1">
      <c r="A73" s="474" t="s">
        <v>792</v>
      </c>
      <c r="B73" s="475" t="s">
        <v>372</v>
      </c>
      <c r="C73" s="476" t="s">
        <v>373</v>
      </c>
      <c r="D73" s="510"/>
      <c r="E73" s="511"/>
      <c r="F73" s="464"/>
    </row>
    <row r="74" spans="1:6" ht="12.75" customHeight="1">
      <c r="A74" s="474" t="s">
        <v>793</v>
      </c>
      <c r="B74" s="475" t="s">
        <v>374</v>
      </c>
      <c r="C74" s="476" t="s">
        <v>375</v>
      </c>
      <c r="D74" s="510"/>
      <c r="E74" s="511"/>
      <c r="F74" s="464"/>
    </row>
    <row r="75" spans="1:6" ht="12.75" customHeight="1">
      <c r="A75" s="474" t="s">
        <v>376</v>
      </c>
      <c r="B75" s="475" t="s">
        <v>377</v>
      </c>
      <c r="C75" s="476" t="s">
        <v>378</v>
      </c>
      <c r="D75" s="1128">
        <v>719.61192</v>
      </c>
      <c r="E75" s="511">
        <v>9492.33235</v>
      </c>
      <c r="F75" s="464"/>
    </row>
    <row r="76" spans="1:6" ht="12.75" customHeight="1">
      <c r="A76" s="474" t="s">
        <v>379</v>
      </c>
      <c r="B76" s="475" t="s">
        <v>380</v>
      </c>
      <c r="C76" s="476" t="s">
        <v>381</v>
      </c>
      <c r="D76" s="510">
        <v>2299.59005</v>
      </c>
      <c r="E76" s="511">
        <v>-0.40995</v>
      </c>
      <c r="F76" s="464"/>
    </row>
    <row r="77" spans="1:6" ht="12.75" customHeight="1">
      <c r="A77" s="474" t="s">
        <v>382</v>
      </c>
      <c r="B77" s="475" t="s">
        <v>383</v>
      </c>
      <c r="C77" s="476" t="s">
        <v>384</v>
      </c>
      <c r="D77" s="510"/>
      <c r="E77" s="511"/>
      <c r="F77" s="464"/>
    </row>
    <row r="78" spans="1:6" ht="12.75" customHeight="1">
      <c r="A78" s="481" t="s">
        <v>385</v>
      </c>
      <c r="B78" s="475" t="s">
        <v>386</v>
      </c>
      <c r="C78" s="476" t="s">
        <v>387</v>
      </c>
      <c r="D78" s="479">
        <f>SUM(D79:D86)</f>
        <v>136518.04235</v>
      </c>
      <c r="E78" s="480">
        <f>SUM(E79:E86)</f>
        <v>155259.34948</v>
      </c>
      <c r="F78" s="464"/>
    </row>
    <row r="79" spans="1:6" ht="12.75" customHeight="1">
      <c r="A79" s="474" t="s">
        <v>388</v>
      </c>
      <c r="B79" s="475" t="s">
        <v>389</v>
      </c>
      <c r="C79" s="476" t="s">
        <v>390</v>
      </c>
      <c r="D79" s="510">
        <v>161.71575</v>
      </c>
      <c r="E79" s="511">
        <v>189.80501</v>
      </c>
      <c r="F79" s="464"/>
    </row>
    <row r="80" spans="1:6" ht="12.75" customHeight="1">
      <c r="A80" s="474" t="s">
        <v>392</v>
      </c>
      <c r="B80" s="475" t="s">
        <v>393</v>
      </c>
      <c r="C80" s="476" t="s">
        <v>394</v>
      </c>
      <c r="D80" s="510">
        <v>111.12</v>
      </c>
      <c r="E80" s="511">
        <v>248.19</v>
      </c>
      <c r="F80" s="464"/>
    </row>
    <row r="81" spans="1:6" ht="12.75" customHeight="1">
      <c r="A81" s="474" t="s">
        <v>395</v>
      </c>
      <c r="B81" s="475" t="s">
        <v>396</v>
      </c>
      <c r="C81" s="476" t="s">
        <v>397</v>
      </c>
      <c r="D81" s="510">
        <v>136232.2906</v>
      </c>
      <c r="E81" s="511">
        <v>154821.35447</v>
      </c>
      <c r="F81" s="464"/>
    </row>
    <row r="82" spans="1:6" ht="12.75" customHeight="1">
      <c r="A82" s="474" t="s">
        <v>398</v>
      </c>
      <c r="B82" s="475" t="s">
        <v>399</v>
      </c>
      <c r="C82" s="476" t="s">
        <v>400</v>
      </c>
      <c r="D82" s="510"/>
      <c r="E82" s="511"/>
      <c r="F82" s="464"/>
    </row>
    <row r="83" spans="1:6" ht="12.75" customHeight="1">
      <c r="A83" s="474" t="s">
        <v>401</v>
      </c>
      <c r="B83" s="475" t="s">
        <v>402</v>
      </c>
      <c r="C83" s="476" t="s">
        <v>403</v>
      </c>
      <c r="D83" s="510"/>
      <c r="E83" s="511"/>
      <c r="F83" s="464"/>
    </row>
    <row r="84" spans="1:6" ht="12.75" customHeight="1">
      <c r="A84" s="474" t="s">
        <v>404</v>
      </c>
      <c r="B84" s="475" t="s">
        <v>405</v>
      </c>
      <c r="C84" s="476" t="s">
        <v>406</v>
      </c>
      <c r="D84" s="510"/>
      <c r="E84" s="511"/>
      <c r="F84" s="464"/>
    </row>
    <row r="85" spans="1:6" ht="12.75" customHeight="1">
      <c r="A85" s="474" t="s">
        <v>407</v>
      </c>
      <c r="B85" s="475" t="s">
        <v>408</v>
      </c>
      <c r="C85" s="476" t="s">
        <v>409</v>
      </c>
      <c r="D85" s="510"/>
      <c r="E85" s="511"/>
      <c r="F85" s="464"/>
    </row>
    <row r="86" spans="1:6" ht="12.75" customHeight="1">
      <c r="A86" s="474" t="s">
        <v>410</v>
      </c>
      <c r="B86" s="475" t="s">
        <v>411</v>
      </c>
      <c r="C86" s="476" t="s">
        <v>412</v>
      </c>
      <c r="D86" s="510">
        <v>12.916</v>
      </c>
      <c r="E86" s="511"/>
      <c r="F86" s="464"/>
    </row>
    <row r="87" spans="1:6" ht="12.75" customHeight="1">
      <c r="A87" s="481" t="s">
        <v>413</v>
      </c>
      <c r="B87" s="475" t="s">
        <v>414</v>
      </c>
      <c r="C87" s="476" t="s">
        <v>415</v>
      </c>
      <c r="D87" s="479">
        <f>SUM(D88:D90)</f>
        <v>1119.17879</v>
      </c>
      <c r="E87" s="480">
        <f>SUM(E88:E90)</f>
        <v>939.24406</v>
      </c>
      <c r="F87" s="464"/>
    </row>
    <row r="88" spans="1:6" ht="12.75" customHeight="1">
      <c r="A88" s="474" t="s">
        <v>416</v>
      </c>
      <c r="B88" s="475" t="s">
        <v>417</v>
      </c>
      <c r="C88" s="476" t="s">
        <v>418</v>
      </c>
      <c r="D88" s="510">
        <v>1119.17879</v>
      </c>
      <c r="E88" s="511">
        <v>939.24406</v>
      </c>
      <c r="F88" s="464"/>
    </row>
    <row r="89" spans="1:6" ht="12.75" customHeight="1">
      <c r="A89" s="474" t="s">
        <v>419</v>
      </c>
      <c r="B89" s="475" t="s">
        <v>420</v>
      </c>
      <c r="C89" s="476" t="s">
        <v>421</v>
      </c>
      <c r="D89" s="510"/>
      <c r="E89" s="511"/>
      <c r="F89" s="464"/>
    </row>
    <row r="90" spans="1:6" ht="12.75" customHeight="1">
      <c r="A90" s="474" t="s">
        <v>422</v>
      </c>
      <c r="B90" s="475" t="s">
        <v>423</v>
      </c>
      <c r="C90" s="476" t="s">
        <v>424</v>
      </c>
      <c r="D90" s="510"/>
      <c r="E90" s="511"/>
      <c r="F90" s="464"/>
    </row>
    <row r="91" spans="1:6" ht="12.75" customHeight="1" thickBot="1">
      <c r="A91" s="482" t="s">
        <v>425</v>
      </c>
      <c r="B91" s="483" t="s">
        <v>426</v>
      </c>
      <c r="C91" s="484" t="s">
        <v>427</v>
      </c>
      <c r="D91" s="491">
        <f>D7+D47</f>
        <v>800174.56745</v>
      </c>
      <c r="E91" s="492">
        <f>E7+E47</f>
        <v>841903.4662799998</v>
      </c>
      <c r="F91" s="464"/>
    </row>
    <row r="92" spans="1:6" ht="12.75" customHeight="1" thickBot="1">
      <c r="A92" s="493" t="s">
        <v>428</v>
      </c>
      <c r="B92" s="1129" t="s">
        <v>429</v>
      </c>
      <c r="C92" s="1130"/>
      <c r="D92" s="494" t="s">
        <v>844</v>
      </c>
      <c r="E92" s="495" t="s">
        <v>845</v>
      </c>
      <c r="F92" s="464"/>
    </row>
    <row r="93" spans="1:6" ht="12.75" customHeight="1">
      <c r="A93" s="496" t="s">
        <v>430</v>
      </c>
      <c r="B93" s="497" t="s">
        <v>431</v>
      </c>
      <c r="C93" s="498" t="s">
        <v>432</v>
      </c>
      <c r="D93" s="477">
        <f>D94+D98</f>
        <v>722314.10399</v>
      </c>
      <c r="E93" s="478">
        <f>E94+E98</f>
        <v>762548.71292</v>
      </c>
      <c r="F93" s="464"/>
    </row>
    <row r="94" spans="1:6" ht="12.75" customHeight="1">
      <c r="A94" s="474" t="s">
        <v>433</v>
      </c>
      <c r="B94" s="475" t="s">
        <v>434</v>
      </c>
      <c r="C94" s="476" t="s">
        <v>435</v>
      </c>
      <c r="D94" s="479">
        <f>SUM(D95:D97)</f>
        <v>720802.09791</v>
      </c>
      <c r="E94" s="480">
        <f>SUM(E95:E97)</f>
        <v>749462.06809</v>
      </c>
      <c r="F94" s="464"/>
    </row>
    <row r="95" spans="1:6" ht="12.75" customHeight="1">
      <c r="A95" s="474" t="s">
        <v>436</v>
      </c>
      <c r="B95" s="475" t="s">
        <v>437</v>
      </c>
      <c r="C95" s="476" t="s">
        <v>438</v>
      </c>
      <c r="D95" s="510">
        <v>655313.5178</v>
      </c>
      <c r="E95" s="511">
        <v>672142.20228</v>
      </c>
      <c r="F95" s="464"/>
    </row>
    <row r="96" spans="1:6" ht="12.75" customHeight="1">
      <c r="A96" s="474" t="s">
        <v>439</v>
      </c>
      <c r="B96" s="475" t="s">
        <v>440</v>
      </c>
      <c r="C96" s="476" t="s">
        <v>441</v>
      </c>
      <c r="D96" s="510">
        <v>65488.58011</v>
      </c>
      <c r="E96" s="511">
        <v>77319.86581</v>
      </c>
      <c r="F96" s="464"/>
    </row>
    <row r="97" spans="1:6" ht="12.75" customHeight="1">
      <c r="A97" s="474" t="s">
        <v>442</v>
      </c>
      <c r="B97" s="475" t="s">
        <v>443</v>
      </c>
      <c r="C97" s="476" t="s">
        <v>444</v>
      </c>
      <c r="D97" s="510"/>
      <c r="E97" s="511"/>
      <c r="F97" s="465"/>
    </row>
    <row r="98" spans="1:6" ht="12.75" customHeight="1">
      <c r="A98" s="481" t="s">
        <v>884</v>
      </c>
      <c r="B98" s="475" t="s">
        <v>445</v>
      </c>
      <c r="C98" s="476" t="s">
        <v>446</v>
      </c>
      <c r="D98" s="479">
        <f>SUM(D99:D102)</f>
        <v>1512.0060799999999</v>
      </c>
      <c r="E98" s="480">
        <f>SUM(E99:E102)</f>
        <v>13086.644830000001</v>
      </c>
      <c r="F98" s="464"/>
    </row>
    <row r="99" spans="1:6" ht="12.75" customHeight="1">
      <c r="A99" s="474" t="s">
        <v>448</v>
      </c>
      <c r="B99" s="475" t="s">
        <v>449</v>
      </c>
      <c r="C99" s="476" t="s">
        <v>450</v>
      </c>
      <c r="D99" s="510"/>
      <c r="E99" s="511">
        <v>12982.71075</v>
      </c>
      <c r="F99" s="464"/>
    </row>
    <row r="100" spans="1:6" ht="12.75" customHeight="1">
      <c r="A100" s="474" t="s">
        <v>451</v>
      </c>
      <c r="B100" s="475" t="s">
        <v>452</v>
      </c>
      <c r="C100" s="476" t="s">
        <v>453</v>
      </c>
      <c r="D100" s="510">
        <v>134.16812</v>
      </c>
      <c r="E100" s="511"/>
      <c r="F100" s="464"/>
    </row>
    <row r="101" spans="1:6" ht="12.75" customHeight="1">
      <c r="A101" s="474" t="s">
        <v>129</v>
      </c>
      <c r="B101" s="475" t="s">
        <v>130</v>
      </c>
      <c r="C101" s="476" t="s">
        <v>131</v>
      </c>
      <c r="D101" s="510">
        <v>-318.293</v>
      </c>
      <c r="E101" s="511">
        <v>-318.293</v>
      </c>
      <c r="F101" s="464"/>
    </row>
    <row r="102" spans="1:6" ht="12.75" customHeight="1">
      <c r="A102" s="474" t="s">
        <v>886</v>
      </c>
      <c r="B102" s="475" t="s">
        <v>454</v>
      </c>
      <c r="C102" s="476" t="s">
        <v>455</v>
      </c>
      <c r="D102" s="510">
        <v>1696.13096</v>
      </c>
      <c r="E102" s="511">
        <v>422.22708</v>
      </c>
      <c r="F102" s="464"/>
    </row>
    <row r="103" spans="1:6" ht="12.75" customHeight="1">
      <c r="A103" s="474" t="s">
        <v>456</v>
      </c>
      <c r="B103" s="499" t="s">
        <v>457</v>
      </c>
      <c r="C103" s="476" t="s">
        <v>458</v>
      </c>
      <c r="D103" s="479">
        <f>D104+D106+D114+D138</f>
        <v>77860.46346</v>
      </c>
      <c r="E103" s="480">
        <f>E104+E106+E114+E138</f>
        <v>79354.72354000002</v>
      </c>
      <c r="F103" s="464"/>
    </row>
    <row r="104" spans="1:6" ht="12.75" customHeight="1">
      <c r="A104" s="474" t="s">
        <v>459</v>
      </c>
      <c r="B104" s="475" t="s">
        <v>460</v>
      </c>
      <c r="C104" s="476" t="s">
        <v>461</v>
      </c>
      <c r="D104" s="574">
        <f>D105</f>
        <v>0</v>
      </c>
      <c r="E104" s="575">
        <f>E105</f>
        <v>0</v>
      </c>
      <c r="F104" s="464"/>
    </row>
    <row r="105" spans="1:6" ht="12.75" customHeight="1">
      <c r="A105" s="474" t="s">
        <v>462</v>
      </c>
      <c r="B105" s="475" t="s">
        <v>463</v>
      </c>
      <c r="C105" s="476" t="s">
        <v>464</v>
      </c>
      <c r="D105" s="510"/>
      <c r="E105" s="511"/>
      <c r="F105" s="464"/>
    </row>
    <row r="106" spans="1:6" ht="12.75" customHeight="1">
      <c r="A106" s="474" t="s">
        <v>465</v>
      </c>
      <c r="B106" s="475" t="s">
        <v>466</v>
      </c>
      <c r="C106" s="476" t="s">
        <v>467</v>
      </c>
      <c r="D106" s="479">
        <f>SUM(D107:D113)</f>
        <v>0</v>
      </c>
      <c r="E106" s="480">
        <f>SUM(E107:E113)</f>
        <v>0</v>
      </c>
      <c r="F106" s="464"/>
    </row>
    <row r="107" spans="1:6" ht="12.75" customHeight="1">
      <c r="A107" s="474" t="s">
        <v>468</v>
      </c>
      <c r="B107" s="475" t="s">
        <v>469</v>
      </c>
      <c r="C107" s="476" t="s">
        <v>470</v>
      </c>
      <c r="D107" s="510"/>
      <c r="E107" s="511"/>
      <c r="F107" s="464"/>
    </row>
    <row r="108" spans="1:6" ht="12.75" customHeight="1">
      <c r="A108" s="474" t="s">
        <v>794</v>
      </c>
      <c r="B108" s="475" t="s">
        <v>471</v>
      </c>
      <c r="C108" s="476" t="s">
        <v>472</v>
      </c>
      <c r="D108" s="510"/>
      <c r="E108" s="511"/>
      <c r="F108" s="464"/>
    </row>
    <row r="109" spans="1:6" ht="12.75" customHeight="1">
      <c r="A109" s="474" t="s">
        <v>473</v>
      </c>
      <c r="B109" s="475" t="s">
        <v>474</v>
      </c>
      <c r="C109" s="476" t="s">
        <v>475</v>
      </c>
      <c r="D109" s="510"/>
      <c r="E109" s="511"/>
      <c r="F109" s="464"/>
    </row>
    <row r="110" spans="1:6" ht="12.75" customHeight="1">
      <c r="A110" s="474" t="s">
        <v>476</v>
      </c>
      <c r="B110" s="475" t="s">
        <v>477</v>
      </c>
      <c r="C110" s="476" t="s">
        <v>478</v>
      </c>
      <c r="D110" s="510"/>
      <c r="E110" s="511"/>
      <c r="F110" s="464"/>
    </row>
    <row r="111" spans="1:6" ht="12.75" customHeight="1">
      <c r="A111" s="474" t="s">
        <v>479</v>
      </c>
      <c r="B111" s="475" t="s">
        <v>480</v>
      </c>
      <c r="C111" s="476" t="s">
        <v>481</v>
      </c>
      <c r="D111" s="510"/>
      <c r="E111" s="511"/>
      <c r="F111" s="464"/>
    </row>
    <row r="112" spans="1:6" ht="12.75" customHeight="1">
      <c r="A112" s="474" t="s">
        <v>482</v>
      </c>
      <c r="B112" s="475" t="s">
        <v>483</v>
      </c>
      <c r="C112" s="476" t="s">
        <v>484</v>
      </c>
      <c r="D112" s="510"/>
      <c r="E112" s="511"/>
      <c r="F112" s="464"/>
    </row>
    <row r="113" spans="1:6" ht="12.75" customHeight="1">
      <c r="A113" s="474" t="s">
        <v>485</v>
      </c>
      <c r="B113" s="475" t="s">
        <v>486</v>
      </c>
      <c r="C113" s="476" t="s">
        <v>487</v>
      </c>
      <c r="D113" s="510"/>
      <c r="E113" s="511"/>
      <c r="F113" s="464"/>
    </row>
    <row r="114" spans="1:6" ht="12.75" customHeight="1">
      <c r="A114" s="481" t="s">
        <v>488</v>
      </c>
      <c r="B114" s="475" t="s">
        <v>489</v>
      </c>
      <c r="C114" s="476" t="s">
        <v>490</v>
      </c>
      <c r="D114" s="479">
        <f>SUM(D115:D137)</f>
        <v>73643.54828</v>
      </c>
      <c r="E114" s="480">
        <f>SUM(E115:E137)</f>
        <v>69014.78254000001</v>
      </c>
      <c r="F114" s="464"/>
    </row>
    <row r="115" spans="1:6" ht="12.75" customHeight="1">
      <c r="A115" s="474" t="s">
        <v>491</v>
      </c>
      <c r="B115" s="475" t="s">
        <v>492</v>
      </c>
      <c r="C115" s="476" t="s">
        <v>493</v>
      </c>
      <c r="D115" s="510">
        <v>5009.72435</v>
      </c>
      <c r="E115" s="511">
        <v>3510.64068</v>
      </c>
      <c r="F115" s="464"/>
    </row>
    <row r="116" spans="1:6" ht="12.75" customHeight="1">
      <c r="A116" s="474" t="s">
        <v>494</v>
      </c>
      <c r="B116" s="475" t="s">
        <v>495</v>
      </c>
      <c r="C116" s="476" t="s">
        <v>496</v>
      </c>
      <c r="D116" s="510"/>
      <c r="E116" s="511"/>
      <c r="F116" s="464"/>
    </row>
    <row r="117" spans="1:6" ht="12.75" customHeight="1">
      <c r="A117" s="474" t="s">
        <v>497</v>
      </c>
      <c r="B117" s="475" t="s">
        <v>498</v>
      </c>
      <c r="C117" s="476" t="s">
        <v>499</v>
      </c>
      <c r="D117" s="510"/>
      <c r="E117" s="511"/>
      <c r="F117" s="464"/>
    </row>
    <row r="118" spans="1:6" ht="12.75" customHeight="1">
      <c r="A118" s="474" t="s">
        <v>500</v>
      </c>
      <c r="B118" s="475" t="s">
        <v>501</v>
      </c>
      <c r="C118" s="476" t="s">
        <v>502</v>
      </c>
      <c r="D118" s="510">
        <v>7247.88955</v>
      </c>
      <c r="E118" s="511">
        <v>4414.63072</v>
      </c>
      <c r="F118" s="464"/>
    </row>
    <row r="119" spans="1:6" ht="12.75" customHeight="1">
      <c r="A119" s="474" t="s">
        <v>503</v>
      </c>
      <c r="B119" s="475" t="s">
        <v>504</v>
      </c>
      <c r="C119" s="476" t="s">
        <v>505</v>
      </c>
      <c r="D119" s="510">
        <v>24424.745</v>
      </c>
      <c r="E119" s="511">
        <v>23218.251</v>
      </c>
      <c r="F119" s="464"/>
    </row>
    <row r="120" spans="1:6" ht="12.75" customHeight="1">
      <c r="A120" s="474" t="s">
        <v>506</v>
      </c>
      <c r="B120" s="475" t="s">
        <v>507</v>
      </c>
      <c r="C120" s="476" t="s">
        <v>508</v>
      </c>
      <c r="D120" s="510">
        <v>287.94395</v>
      </c>
      <c r="E120" s="511">
        <v>380.89679</v>
      </c>
      <c r="F120" s="464"/>
    </row>
    <row r="121" spans="1:6" ht="12.75" customHeight="1">
      <c r="A121" s="474" t="s">
        <v>851</v>
      </c>
      <c r="B121" s="475" t="s">
        <v>350</v>
      </c>
      <c r="C121" s="476" t="s">
        <v>509</v>
      </c>
      <c r="D121" s="510">
        <v>13721.129</v>
      </c>
      <c r="E121" s="511">
        <v>13367.573</v>
      </c>
      <c r="F121" s="464"/>
    </row>
    <row r="122" spans="1:6" ht="12.75" customHeight="1">
      <c r="A122" s="474" t="s">
        <v>510</v>
      </c>
      <c r="B122" s="475" t="s">
        <v>353</v>
      </c>
      <c r="C122" s="476" t="s">
        <v>511</v>
      </c>
      <c r="D122" s="510"/>
      <c r="E122" s="511"/>
      <c r="F122" s="464"/>
    </row>
    <row r="123" spans="1:6" ht="12.75" customHeight="1">
      <c r="A123" s="474" t="s">
        <v>512</v>
      </c>
      <c r="B123" s="475" t="s">
        <v>356</v>
      </c>
      <c r="C123" s="476" t="s">
        <v>513</v>
      </c>
      <c r="D123" s="510">
        <v>5053.922</v>
      </c>
      <c r="E123" s="511">
        <v>4623.19</v>
      </c>
      <c r="F123" s="464"/>
    </row>
    <row r="124" spans="1:6" ht="12.75" customHeight="1">
      <c r="A124" s="474" t="s">
        <v>514</v>
      </c>
      <c r="B124" s="475" t="s">
        <v>359</v>
      </c>
      <c r="C124" s="476" t="s">
        <v>515</v>
      </c>
      <c r="D124" s="510"/>
      <c r="E124" s="511"/>
      <c r="F124" s="464"/>
    </row>
    <row r="125" spans="1:6" ht="12.75" customHeight="1">
      <c r="A125" s="474" t="s">
        <v>516</v>
      </c>
      <c r="B125" s="475" t="s">
        <v>362</v>
      </c>
      <c r="C125" s="476" t="s">
        <v>517</v>
      </c>
      <c r="D125" s="510"/>
      <c r="E125" s="511"/>
      <c r="F125" s="464"/>
    </row>
    <row r="126" spans="1:6" ht="12.75" customHeight="1">
      <c r="A126" s="474" t="s">
        <v>518</v>
      </c>
      <c r="B126" s="475" t="s">
        <v>365</v>
      </c>
      <c r="C126" s="476" t="s">
        <v>519</v>
      </c>
      <c r="D126" s="510">
        <v>9432.42646</v>
      </c>
      <c r="E126" s="511">
        <v>14136.94031</v>
      </c>
      <c r="F126" s="464"/>
    </row>
    <row r="127" spans="1:6" ht="13.5">
      <c r="A127" s="474" t="s">
        <v>880</v>
      </c>
      <c r="B127" s="475" t="s">
        <v>367</v>
      </c>
      <c r="C127" s="476" t="s">
        <v>520</v>
      </c>
      <c r="D127" s="510">
        <v>758.01263</v>
      </c>
      <c r="E127" s="511">
        <v>693.38508</v>
      </c>
      <c r="F127" s="464"/>
    </row>
    <row r="128" spans="1:6" ht="13.5">
      <c r="A128" s="490" t="s">
        <v>885</v>
      </c>
      <c r="B128" s="475" t="s">
        <v>521</v>
      </c>
      <c r="C128" s="476" t="s">
        <v>522</v>
      </c>
      <c r="D128" s="510"/>
      <c r="E128" s="511"/>
      <c r="F128" s="464"/>
    </row>
    <row r="129" spans="1:6" ht="12.75" customHeight="1">
      <c r="A129" s="474" t="s">
        <v>523</v>
      </c>
      <c r="B129" s="475" t="s">
        <v>524</v>
      </c>
      <c r="C129" s="476" t="s">
        <v>525</v>
      </c>
      <c r="D129" s="510"/>
      <c r="E129" s="511"/>
      <c r="F129" s="464"/>
    </row>
    <row r="130" spans="1:6" ht="12.75" customHeight="1">
      <c r="A130" s="474" t="s">
        <v>526</v>
      </c>
      <c r="B130" s="475" t="s">
        <v>372</v>
      </c>
      <c r="C130" s="476" t="s">
        <v>527</v>
      </c>
      <c r="D130" s="510"/>
      <c r="E130" s="511"/>
      <c r="F130" s="464"/>
    </row>
    <row r="131" spans="1:6" ht="12.75" customHeight="1">
      <c r="A131" s="474" t="s">
        <v>528</v>
      </c>
      <c r="B131" s="475" t="s">
        <v>529</v>
      </c>
      <c r="C131" s="476" t="s">
        <v>530</v>
      </c>
      <c r="D131" s="510">
        <v>32422.84316</v>
      </c>
      <c r="E131" s="511">
        <v>37838.83026</v>
      </c>
      <c r="F131" s="464"/>
    </row>
    <row r="132" spans="1:6" ht="12.75" customHeight="1">
      <c r="A132" s="474" t="s">
        <v>531</v>
      </c>
      <c r="B132" s="475" t="s">
        <v>532</v>
      </c>
      <c r="C132" s="476" t="s">
        <v>533</v>
      </c>
      <c r="D132" s="510"/>
      <c r="E132" s="511"/>
      <c r="F132" s="464"/>
    </row>
    <row r="133" spans="1:6" ht="12.75" customHeight="1">
      <c r="A133" s="474" t="s">
        <v>534</v>
      </c>
      <c r="B133" s="475" t="s">
        <v>535</v>
      </c>
      <c r="C133" s="476" t="s">
        <v>536</v>
      </c>
      <c r="D133" s="510"/>
      <c r="E133" s="511"/>
      <c r="F133" s="464"/>
    </row>
    <row r="134" spans="1:6" ht="12.75" customHeight="1">
      <c r="A134" s="474" t="s">
        <v>795</v>
      </c>
      <c r="B134" s="475" t="s">
        <v>537</v>
      </c>
      <c r="C134" s="476" t="s">
        <v>538</v>
      </c>
      <c r="D134" s="510"/>
      <c r="E134" s="511"/>
      <c r="F134" s="464"/>
    </row>
    <row r="135" spans="1:6" ht="12.75" customHeight="1">
      <c r="A135" s="474" t="s">
        <v>539</v>
      </c>
      <c r="B135" s="475" t="s">
        <v>540</v>
      </c>
      <c r="C135" s="476" t="s">
        <v>541</v>
      </c>
      <c r="D135" s="510"/>
      <c r="E135" s="511"/>
      <c r="F135" s="464"/>
    </row>
    <row r="136" spans="1:6" ht="12.75" customHeight="1">
      <c r="A136" s="474" t="s">
        <v>542</v>
      </c>
      <c r="B136" s="475" t="s">
        <v>483</v>
      </c>
      <c r="C136" s="476" t="s">
        <v>543</v>
      </c>
      <c r="D136" s="510">
        <v>-24715.08782</v>
      </c>
      <c r="E136" s="511">
        <v>-33169.5553</v>
      </c>
      <c r="F136" s="464"/>
    </row>
    <row r="137" spans="1:6" ht="12.75" customHeight="1">
      <c r="A137" s="474" t="s">
        <v>544</v>
      </c>
      <c r="B137" s="475" t="s">
        <v>545</v>
      </c>
      <c r="C137" s="476" t="s">
        <v>546</v>
      </c>
      <c r="D137" s="510"/>
      <c r="E137" s="511"/>
      <c r="F137" s="464"/>
    </row>
    <row r="138" spans="1:6" ht="12.75" customHeight="1">
      <c r="A138" s="481" t="s">
        <v>547</v>
      </c>
      <c r="B138" s="475" t="s">
        <v>548</v>
      </c>
      <c r="C138" s="476" t="s">
        <v>549</v>
      </c>
      <c r="D138" s="479">
        <f>SUM(D139:D141)</f>
        <v>4216.91518</v>
      </c>
      <c r="E138" s="480">
        <f>SUM(E139:E141)</f>
        <v>10339.941</v>
      </c>
      <c r="F138" s="464"/>
    </row>
    <row r="139" spans="1:6" ht="12.75" customHeight="1">
      <c r="A139" s="474" t="s">
        <v>550</v>
      </c>
      <c r="B139" s="475" t="s">
        <v>551</v>
      </c>
      <c r="C139" s="476" t="s">
        <v>552</v>
      </c>
      <c r="D139" s="510"/>
      <c r="E139" s="511"/>
      <c r="F139" s="464"/>
    </row>
    <row r="140" spans="1:6" ht="12.75" customHeight="1">
      <c r="A140" s="474" t="s">
        <v>553</v>
      </c>
      <c r="B140" s="475" t="s">
        <v>554</v>
      </c>
      <c r="C140" s="476" t="s">
        <v>555</v>
      </c>
      <c r="D140" s="510">
        <v>4216.91518</v>
      </c>
      <c r="E140" s="511">
        <v>10339.941</v>
      </c>
      <c r="F140" s="464"/>
    </row>
    <row r="141" spans="1:6" ht="12.75" customHeight="1">
      <c r="A141" s="474" t="s">
        <v>556</v>
      </c>
      <c r="B141" s="475" t="s">
        <v>557</v>
      </c>
      <c r="C141" s="476" t="s">
        <v>558</v>
      </c>
      <c r="D141" s="510"/>
      <c r="E141" s="511"/>
      <c r="F141" s="464"/>
    </row>
    <row r="142" spans="1:6" ht="12.75" customHeight="1" thickBot="1">
      <c r="A142" s="482" t="s">
        <v>559</v>
      </c>
      <c r="B142" s="500" t="s">
        <v>560</v>
      </c>
      <c r="C142" s="484" t="s">
        <v>561</v>
      </c>
      <c r="D142" s="501">
        <f>D93+D103</f>
        <v>800174.56745</v>
      </c>
      <c r="E142" s="492">
        <f>E93+E103</f>
        <v>841903.43646</v>
      </c>
      <c r="F142" s="464"/>
    </row>
    <row r="143" spans="1:6" ht="12.75" customHeight="1">
      <c r="A143" s="502"/>
      <c r="B143" s="503"/>
      <c r="C143" s="503"/>
      <c r="D143" s="504"/>
      <c r="E143" s="504"/>
      <c r="F143" s="464"/>
    </row>
    <row r="144" spans="1:6" ht="12.75" customHeight="1">
      <c r="A144" s="502" t="s">
        <v>828</v>
      </c>
      <c r="B144" s="503"/>
      <c r="C144" s="503"/>
      <c r="D144" s="504"/>
      <c r="E144" s="504"/>
      <c r="F144" s="464"/>
    </row>
    <row r="145" spans="1:6" ht="12.75" customHeight="1">
      <c r="A145" s="505" t="s">
        <v>849</v>
      </c>
      <c r="B145" s="506"/>
      <c r="C145" s="506"/>
      <c r="D145" s="504"/>
      <c r="E145" s="504"/>
      <c r="F145" s="464"/>
    </row>
    <row r="146" spans="1:6" ht="13.5">
      <c r="A146" s="507" t="s">
        <v>93</v>
      </c>
      <c r="B146" s="508"/>
      <c r="C146" s="508"/>
      <c r="D146" s="504"/>
      <c r="E146" s="504"/>
      <c r="F146" s="464"/>
    </row>
    <row r="147" spans="1:6" ht="12.75" customHeight="1">
      <c r="A147" s="509" t="s">
        <v>850</v>
      </c>
      <c r="B147" s="508"/>
      <c r="C147" s="508"/>
      <c r="D147" s="504"/>
      <c r="E147" s="504"/>
      <c r="F147" s="464"/>
    </row>
    <row r="148" ht="12.75" customHeight="1">
      <c r="A148" s="75"/>
    </row>
  </sheetData>
  <sheetProtection sheet="1"/>
  <mergeCells count="6">
    <mergeCell ref="B92:C92"/>
    <mergeCell ref="B6:C6"/>
    <mergeCell ref="A1:E1"/>
    <mergeCell ref="A2:E2"/>
    <mergeCell ref="A4:E4"/>
    <mergeCell ref="A3:E3"/>
  </mergeCells>
  <printOptions/>
  <pageMargins left="0.5905511811023623" right="0" top="0.3937007874015748" bottom="0.1968503937007874" header="0" footer="0"/>
  <pageSetup horizontalDpi="600" verticalDpi="600" orientation="portrait" paperSize="9" scale="78"/>
  <rowBreaks count="1" manualBreakCount="1">
    <brk id="77" max="4" man="1"/>
  </rowBreaks>
  <ignoredErrors>
    <ignoredError sqref="B9:B46 B49:C91 C7:C48 B102:C142 B93:C100" numberStoredAsText="1"/>
  </ignoredErrors>
</worksheet>
</file>

<file path=xl/worksheets/sheet10.xml><?xml version="1.0" encoding="utf-8"?>
<worksheet xmlns="http://schemas.openxmlformats.org/spreadsheetml/2006/main" xmlns:r="http://schemas.openxmlformats.org/officeDocument/2006/relationships">
  <sheetPr>
    <tabColor theme="6" tint="0.5999900102615356"/>
    <pageSetUpPr fitToPage="1"/>
  </sheetPr>
  <dimension ref="A1:S61"/>
  <sheetViews>
    <sheetView zoomScale="89" zoomScaleNormal="89" zoomScalePageLayoutView="0" workbookViewId="0" topLeftCell="A4">
      <selection activeCell="H29" sqref="H29"/>
    </sheetView>
  </sheetViews>
  <sheetFormatPr defaultColWidth="8.8515625" defaultRowHeight="15"/>
  <cols>
    <col min="1" max="1" width="6.7109375" style="0" customWidth="1"/>
    <col min="2" max="4" width="8.8515625" style="0" customWidth="1"/>
    <col min="5" max="5" width="40.421875" style="0" customWidth="1"/>
    <col min="6" max="6" width="7.8515625" style="0" customWidth="1"/>
    <col min="7" max="7" width="14.7109375" style="0" customWidth="1"/>
    <col min="8" max="8" width="14.00390625" style="0" customWidth="1"/>
    <col min="9" max="9" width="15.28125" style="0" customWidth="1"/>
    <col min="10" max="10" width="14.28125" style="0" customWidth="1"/>
    <col min="11" max="11" width="15.7109375" style="0" customWidth="1"/>
    <col min="12" max="12" width="16.8515625" style="0" customWidth="1"/>
    <col min="13" max="13" width="8.8515625" style="0" customWidth="1"/>
    <col min="14" max="14" width="11.00390625" style="0" customWidth="1"/>
    <col min="15" max="15" width="12.00390625" style="0" customWidth="1"/>
    <col min="16" max="16" width="10.421875" style="0" customWidth="1"/>
    <col min="17" max="17" width="0.42578125" style="0" customWidth="1"/>
    <col min="18" max="18" width="11.7109375" style="0" customWidth="1"/>
    <col min="19" max="19" width="14.140625" style="0" customWidth="1"/>
  </cols>
  <sheetData>
    <row r="1" spans="1:6" ht="15.75">
      <c r="A1" s="631" t="s">
        <v>1062</v>
      </c>
      <c r="C1" s="237"/>
      <c r="D1" s="237"/>
      <c r="E1" s="237"/>
      <c r="F1" s="237"/>
    </row>
    <row r="2" spans="2:19" ht="16.5" thickBot="1">
      <c r="B2" s="237"/>
      <c r="C2" s="237"/>
      <c r="D2" s="237"/>
      <c r="S2" s="247" t="s">
        <v>697</v>
      </c>
    </row>
    <row r="3" spans="1:19" ht="21.75" customHeight="1">
      <c r="A3" s="1187" t="s">
        <v>669</v>
      </c>
      <c r="B3" s="1190" t="s">
        <v>139</v>
      </c>
      <c r="C3" s="1190"/>
      <c r="D3" s="1190"/>
      <c r="E3" s="1190"/>
      <c r="F3" s="1252" t="s">
        <v>140</v>
      </c>
      <c r="G3" s="1254" t="s">
        <v>915</v>
      </c>
      <c r="H3" s="1223"/>
      <c r="I3" s="1197" t="s">
        <v>916</v>
      </c>
      <c r="J3" s="1197"/>
      <c r="K3" s="1197" t="s">
        <v>917</v>
      </c>
      <c r="L3" s="1197"/>
      <c r="M3" s="1255" t="s">
        <v>141</v>
      </c>
      <c r="N3" s="1226" t="s">
        <v>1102</v>
      </c>
      <c r="O3" s="1257" t="s">
        <v>1103</v>
      </c>
      <c r="P3" s="1201" t="s">
        <v>1104</v>
      </c>
      <c r="Q3" s="957"/>
      <c r="R3" s="1230" t="s">
        <v>1105</v>
      </c>
      <c r="S3" s="1259" t="s">
        <v>918</v>
      </c>
    </row>
    <row r="4" spans="1:19" ht="15">
      <c r="A4" s="1188"/>
      <c r="B4" s="1192"/>
      <c r="C4" s="1192"/>
      <c r="D4" s="1192"/>
      <c r="E4" s="1192"/>
      <c r="F4" s="1253"/>
      <c r="G4" s="234" t="s">
        <v>992</v>
      </c>
      <c r="H4" s="225" t="s">
        <v>993</v>
      </c>
      <c r="I4" s="225" t="s">
        <v>830</v>
      </c>
      <c r="J4" s="225" t="s">
        <v>835</v>
      </c>
      <c r="K4" s="225" t="s">
        <v>830</v>
      </c>
      <c r="L4" s="225" t="s">
        <v>835</v>
      </c>
      <c r="M4" s="1256"/>
      <c r="N4" s="1227"/>
      <c r="O4" s="1258"/>
      <c r="P4" s="1202"/>
      <c r="Q4" s="636"/>
      <c r="R4" s="1231"/>
      <c r="S4" s="1260"/>
    </row>
    <row r="5" spans="1:19" ht="15.75" thickBot="1">
      <c r="A5" s="1188"/>
      <c r="B5" s="1192"/>
      <c r="C5" s="1192"/>
      <c r="D5" s="1192"/>
      <c r="E5" s="1192"/>
      <c r="F5" s="1253"/>
      <c r="G5" s="716" t="s">
        <v>749</v>
      </c>
      <c r="H5" s="717" t="s">
        <v>750</v>
      </c>
      <c r="I5" s="717" t="s">
        <v>751</v>
      </c>
      <c r="J5" s="717" t="s">
        <v>752</v>
      </c>
      <c r="K5" s="717" t="s">
        <v>832</v>
      </c>
      <c r="L5" s="717" t="s">
        <v>833</v>
      </c>
      <c r="M5" s="718" t="s">
        <v>977</v>
      </c>
      <c r="N5" s="719" t="s">
        <v>991</v>
      </c>
      <c r="O5" s="720" t="s">
        <v>919</v>
      </c>
      <c r="P5" s="721" t="s">
        <v>756</v>
      </c>
      <c r="Q5" s="636"/>
      <c r="R5" s="952" t="s">
        <v>757</v>
      </c>
      <c r="S5" s="953" t="s">
        <v>41</v>
      </c>
    </row>
    <row r="6" spans="1:19" ht="15">
      <c r="A6" s="968">
        <v>1</v>
      </c>
      <c r="B6" s="1261" t="s">
        <v>834</v>
      </c>
      <c r="C6" s="1261"/>
      <c r="D6" s="1261"/>
      <c r="E6" s="1261"/>
      <c r="F6" s="969"/>
      <c r="G6" s="970">
        <f aca="true" t="shared" si="0" ref="G6:L6">G7+G15</f>
        <v>6615.93824</v>
      </c>
      <c r="H6" s="970">
        <f t="shared" si="0"/>
        <v>6615.93824</v>
      </c>
      <c r="I6" s="970">
        <f t="shared" si="0"/>
        <v>18060.67377</v>
      </c>
      <c r="J6" s="970">
        <f t="shared" si="0"/>
        <v>18060.67377</v>
      </c>
      <c r="K6" s="970">
        <f t="shared" si="0"/>
        <v>24676.61201</v>
      </c>
      <c r="L6" s="970">
        <f t="shared" si="0"/>
        <v>24676.61201</v>
      </c>
      <c r="M6" s="971">
        <v>85</v>
      </c>
      <c r="N6" s="970">
        <f>N7+N15</f>
        <v>0</v>
      </c>
      <c r="O6" s="970">
        <f>O7+O15</f>
        <v>0</v>
      </c>
      <c r="P6" s="970">
        <f>P7+P15</f>
        <v>0</v>
      </c>
      <c r="Q6" s="972"/>
      <c r="R6" s="970">
        <f>R7+R15</f>
        <v>0</v>
      </c>
      <c r="S6" s="973">
        <f>S7+S15</f>
        <v>24676.61201</v>
      </c>
    </row>
    <row r="7" spans="1:19" ht="15">
      <c r="A7" s="886">
        <v>2</v>
      </c>
      <c r="B7" s="1262" t="s">
        <v>34</v>
      </c>
      <c r="C7" s="1262"/>
      <c r="D7" s="1262"/>
      <c r="E7" s="1262"/>
      <c r="F7" s="977"/>
      <c r="G7" s="978">
        <f aca="true" t="shared" si="1" ref="G7:L7">G8+G11</f>
        <v>0</v>
      </c>
      <c r="H7" s="978">
        <f t="shared" si="1"/>
        <v>0</v>
      </c>
      <c r="I7" s="978">
        <f t="shared" si="1"/>
        <v>0</v>
      </c>
      <c r="J7" s="978">
        <f t="shared" si="1"/>
        <v>0</v>
      </c>
      <c r="K7" s="978">
        <f t="shared" si="1"/>
        <v>0</v>
      </c>
      <c r="L7" s="978">
        <f t="shared" si="1"/>
        <v>0</v>
      </c>
      <c r="M7" s="887"/>
      <c r="N7" s="978">
        <f>N8+N11</f>
        <v>0</v>
      </c>
      <c r="O7" s="978">
        <f>O8+O11</f>
        <v>0</v>
      </c>
      <c r="P7" s="978">
        <f>P8+P11</f>
        <v>0</v>
      </c>
      <c r="Q7" s="979"/>
      <c r="R7" s="978">
        <f>R8+R11</f>
        <v>0</v>
      </c>
      <c r="S7" s="980">
        <f>S8+S11</f>
        <v>0</v>
      </c>
    </row>
    <row r="8" spans="1:19" ht="15">
      <c r="A8" s="238">
        <v>3</v>
      </c>
      <c r="B8" s="632"/>
      <c r="C8" s="1263" t="s">
        <v>223</v>
      </c>
      <c r="D8" s="1264"/>
      <c r="E8" s="1265"/>
      <c r="F8" s="982"/>
      <c r="G8" s="852">
        <f aca="true" t="shared" si="2" ref="G8:L8">G9+G10</f>
        <v>0</v>
      </c>
      <c r="H8" s="852">
        <f t="shared" si="2"/>
        <v>0</v>
      </c>
      <c r="I8" s="852">
        <f t="shared" si="2"/>
        <v>0</v>
      </c>
      <c r="J8" s="852">
        <f t="shared" si="2"/>
        <v>0</v>
      </c>
      <c r="K8" s="852">
        <f t="shared" si="2"/>
        <v>0</v>
      </c>
      <c r="L8" s="852">
        <f t="shared" si="2"/>
        <v>0</v>
      </c>
      <c r="M8" s="707"/>
      <c r="N8" s="852">
        <f>N9+N10</f>
        <v>0</v>
      </c>
      <c r="O8" s="852">
        <f>O9+O10</f>
        <v>0</v>
      </c>
      <c r="P8" s="852">
        <f>P9+P10</f>
        <v>0</v>
      </c>
      <c r="Q8" s="983"/>
      <c r="R8" s="852">
        <f>R9+R10</f>
        <v>0</v>
      </c>
      <c r="S8" s="853">
        <f>S9+S10</f>
        <v>0</v>
      </c>
    </row>
    <row r="9" spans="1:19" ht="15">
      <c r="A9" s="238">
        <v>4</v>
      </c>
      <c r="B9" s="633"/>
      <c r="C9" s="634"/>
      <c r="D9" s="635" t="s">
        <v>224</v>
      </c>
      <c r="E9" s="635"/>
      <c r="F9" s="711"/>
      <c r="G9" s="722"/>
      <c r="H9" s="722"/>
      <c r="I9" s="722"/>
      <c r="J9" s="722"/>
      <c r="K9" s="586">
        <f>G9+I9</f>
        <v>0</v>
      </c>
      <c r="L9" s="586">
        <f>H9+J9</f>
        <v>0</v>
      </c>
      <c r="M9" s="888"/>
      <c r="N9" s="722"/>
      <c r="O9" s="586">
        <f>K9-L9</f>
        <v>0</v>
      </c>
      <c r="P9" s="722"/>
      <c r="Q9" s="954"/>
      <c r="R9" s="722"/>
      <c r="S9" s="587">
        <f>L9+R9</f>
        <v>0</v>
      </c>
    </row>
    <row r="10" spans="1:19" ht="15">
      <c r="A10" s="238">
        <v>5</v>
      </c>
      <c r="B10" s="636"/>
      <c r="C10" s="637"/>
      <c r="D10" s="638" t="s">
        <v>225</v>
      </c>
      <c r="E10" s="638"/>
      <c r="F10" s="712"/>
      <c r="G10" s="722"/>
      <c r="H10" s="722"/>
      <c r="I10" s="722"/>
      <c r="J10" s="722"/>
      <c r="K10" s="586">
        <f>G10+I10</f>
        <v>0</v>
      </c>
      <c r="L10" s="586">
        <f>H10+J10</f>
        <v>0</v>
      </c>
      <c r="M10" s="888"/>
      <c r="N10" s="722"/>
      <c r="O10" s="586">
        <f>K10-L10</f>
        <v>0</v>
      </c>
      <c r="P10" s="722"/>
      <c r="Q10" s="954"/>
      <c r="R10" s="722"/>
      <c r="S10" s="587">
        <f>L10+R10</f>
        <v>0</v>
      </c>
    </row>
    <row r="11" spans="1:19" ht="15">
      <c r="A11" s="238">
        <v>6</v>
      </c>
      <c r="B11" s="633"/>
      <c r="C11" s="1266" t="s">
        <v>921</v>
      </c>
      <c r="D11" s="1267"/>
      <c r="E11" s="1268"/>
      <c r="F11" s="984"/>
      <c r="G11" s="852">
        <f aca="true" t="shared" si="3" ref="G11:L11">G12+G13+G14</f>
        <v>0</v>
      </c>
      <c r="H11" s="852">
        <f t="shared" si="3"/>
        <v>0</v>
      </c>
      <c r="I11" s="852">
        <f t="shared" si="3"/>
        <v>0</v>
      </c>
      <c r="J11" s="852">
        <f t="shared" si="3"/>
        <v>0</v>
      </c>
      <c r="K11" s="852">
        <f t="shared" si="3"/>
        <v>0</v>
      </c>
      <c r="L11" s="852">
        <f t="shared" si="3"/>
        <v>0</v>
      </c>
      <c r="M11" s="985"/>
      <c r="N11" s="852">
        <f>N12+N13+N14</f>
        <v>0</v>
      </c>
      <c r="O11" s="852">
        <f>O12+O13+O14</f>
        <v>0</v>
      </c>
      <c r="P11" s="852">
        <f>P12+P13+P14</f>
        <v>0</v>
      </c>
      <c r="Q11" s="983"/>
      <c r="R11" s="852">
        <f>R12+R13+R14</f>
        <v>0</v>
      </c>
      <c r="S11" s="853">
        <f>S12+S13+S14</f>
        <v>0</v>
      </c>
    </row>
    <row r="12" spans="1:19" ht="15">
      <c r="A12" s="238">
        <v>7</v>
      </c>
      <c r="B12" s="639"/>
      <c r="C12" s="639"/>
      <c r="D12" s="1269" t="s">
        <v>922</v>
      </c>
      <c r="E12" s="1269"/>
      <c r="F12" s="713"/>
      <c r="G12" s="722"/>
      <c r="H12" s="722"/>
      <c r="I12" s="722"/>
      <c r="J12" s="722"/>
      <c r="K12" s="586">
        <f aca="true" t="shared" si="4" ref="K12:L14">G12+I12</f>
        <v>0</v>
      </c>
      <c r="L12" s="586">
        <f t="shared" si="4"/>
        <v>0</v>
      </c>
      <c r="M12" s="888"/>
      <c r="N12" s="722"/>
      <c r="O12" s="586">
        <f>K12-L12</f>
        <v>0</v>
      </c>
      <c r="P12" s="722"/>
      <c r="Q12" s="954"/>
      <c r="R12" s="722"/>
      <c r="S12" s="587">
        <f>L12+R12</f>
        <v>0</v>
      </c>
    </row>
    <row r="13" spans="1:19" ht="15">
      <c r="A13" s="238">
        <v>8</v>
      </c>
      <c r="B13" s="639"/>
      <c r="C13" s="639"/>
      <c r="D13" s="1269" t="s">
        <v>923</v>
      </c>
      <c r="E13" s="1269"/>
      <c r="F13" s="713"/>
      <c r="G13" s="722"/>
      <c r="H13" s="722"/>
      <c r="I13" s="722"/>
      <c r="J13" s="722"/>
      <c r="K13" s="586">
        <f t="shared" si="4"/>
        <v>0</v>
      </c>
      <c r="L13" s="586">
        <f t="shared" si="4"/>
        <v>0</v>
      </c>
      <c r="M13" s="888"/>
      <c r="N13" s="722"/>
      <c r="O13" s="586">
        <f>K13-L13</f>
        <v>0</v>
      </c>
      <c r="P13" s="722"/>
      <c r="Q13" s="954"/>
      <c r="R13" s="722"/>
      <c r="S13" s="587">
        <f>L13+R13</f>
        <v>0</v>
      </c>
    </row>
    <row r="14" spans="1:19" ht="15">
      <c r="A14" s="238">
        <v>9</v>
      </c>
      <c r="B14" s="641"/>
      <c r="C14" s="641"/>
      <c r="D14" s="1270" t="s">
        <v>924</v>
      </c>
      <c r="E14" s="1270"/>
      <c r="F14" s="714"/>
      <c r="G14" s="722"/>
      <c r="H14" s="722"/>
      <c r="I14" s="722"/>
      <c r="J14" s="722"/>
      <c r="K14" s="586">
        <f t="shared" si="4"/>
        <v>0</v>
      </c>
      <c r="L14" s="586">
        <f t="shared" si="4"/>
        <v>0</v>
      </c>
      <c r="M14" s="888"/>
      <c r="N14" s="722"/>
      <c r="O14" s="586">
        <f>K14-L14</f>
        <v>0</v>
      </c>
      <c r="P14" s="722"/>
      <c r="Q14" s="954"/>
      <c r="R14" s="722"/>
      <c r="S14" s="587">
        <f>L14+R14</f>
        <v>0</v>
      </c>
    </row>
    <row r="15" spans="1:19" ht="15">
      <c r="A15" s="238">
        <v>10</v>
      </c>
      <c r="B15" s="1271" t="s">
        <v>35</v>
      </c>
      <c r="C15" s="1271"/>
      <c r="D15" s="1271"/>
      <c r="E15" s="1271"/>
      <c r="F15" s="977" t="s">
        <v>1050</v>
      </c>
      <c r="G15" s="978">
        <f aca="true" t="shared" si="5" ref="G15:L15">G16+G18+G20+G23</f>
        <v>6615.93824</v>
      </c>
      <c r="H15" s="978">
        <f t="shared" si="5"/>
        <v>6615.93824</v>
      </c>
      <c r="I15" s="978">
        <f t="shared" si="5"/>
        <v>18060.67377</v>
      </c>
      <c r="J15" s="978">
        <f t="shared" si="5"/>
        <v>18060.67377</v>
      </c>
      <c r="K15" s="978">
        <f t="shared" si="5"/>
        <v>24676.61201</v>
      </c>
      <c r="L15" s="978">
        <f t="shared" si="5"/>
        <v>24676.61201</v>
      </c>
      <c r="M15" s="887">
        <v>85</v>
      </c>
      <c r="N15" s="978">
        <f>N16+N18+N20+N23</f>
        <v>0</v>
      </c>
      <c r="O15" s="978">
        <f>O16+O18+O20+O23</f>
        <v>0</v>
      </c>
      <c r="P15" s="978">
        <f>P16+P18+P20+P23</f>
        <v>0</v>
      </c>
      <c r="Q15" s="979"/>
      <c r="R15" s="978">
        <f>R16+R18+R20+R23</f>
        <v>0</v>
      </c>
      <c r="S15" s="980">
        <f>S16+S18+S20+S23</f>
        <v>24676.61201</v>
      </c>
    </row>
    <row r="16" spans="1:19" ht="15">
      <c r="A16" s="238">
        <v>11</v>
      </c>
      <c r="B16" s="639"/>
      <c r="C16" s="1272" t="s">
        <v>925</v>
      </c>
      <c r="D16" s="1272"/>
      <c r="E16" s="1272"/>
      <c r="F16" s="986" t="s">
        <v>1050</v>
      </c>
      <c r="G16" s="852">
        <f aca="true" t="shared" si="6" ref="G16:L16">G17</f>
        <v>0</v>
      </c>
      <c r="H16" s="852">
        <f t="shared" si="6"/>
        <v>0</v>
      </c>
      <c r="I16" s="852">
        <f t="shared" si="6"/>
        <v>0</v>
      </c>
      <c r="J16" s="852">
        <f t="shared" si="6"/>
        <v>0</v>
      </c>
      <c r="K16" s="852">
        <f t="shared" si="6"/>
        <v>0</v>
      </c>
      <c r="L16" s="852">
        <f t="shared" si="6"/>
        <v>0</v>
      </c>
      <c r="M16" s="985"/>
      <c r="N16" s="852">
        <f>N17</f>
        <v>0</v>
      </c>
      <c r="O16" s="852">
        <f>O17</f>
        <v>0</v>
      </c>
      <c r="P16" s="852">
        <f>P17</f>
        <v>0</v>
      </c>
      <c r="Q16" s="983"/>
      <c r="R16" s="852">
        <f>R17</f>
        <v>0</v>
      </c>
      <c r="S16" s="853">
        <f>S17</f>
        <v>0</v>
      </c>
    </row>
    <row r="17" spans="1:19" ht="15">
      <c r="A17" s="238">
        <v>12</v>
      </c>
      <c r="B17" s="639"/>
      <c r="C17" s="640"/>
      <c r="D17" s="640" t="s">
        <v>926</v>
      </c>
      <c r="E17" s="640"/>
      <c r="F17" s="889" t="s">
        <v>1050</v>
      </c>
      <c r="G17" s="722"/>
      <c r="H17" s="722"/>
      <c r="I17" s="722"/>
      <c r="J17" s="722"/>
      <c r="K17" s="586">
        <f>G17+I17</f>
        <v>0</v>
      </c>
      <c r="L17" s="586">
        <f>H17+J17</f>
        <v>0</v>
      </c>
      <c r="M17" s="888"/>
      <c r="N17" s="722"/>
      <c r="O17" s="586">
        <f>K17-L17</f>
        <v>0</v>
      </c>
      <c r="P17" s="722"/>
      <c r="Q17" s="954"/>
      <c r="R17" s="722"/>
      <c r="S17" s="587">
        <f>L17+R17</f>
        <v>0</v>
      </c>
    </row>
    <row r="18" spans="1:19" ht="15">
      <c r="A18" s="238">
        <v>13</v>
      </c>
      <c r="B18" s="639"/>
      <c r="C18" s="1272" t="s">
        <v>927</v>
      </c>
      <c r="D18" s="1272"/>
      <c r="E18" s="1272"/>
      <c r="F18" s="986" t="s">
        <v>1050</v>
      </c>
      <c r="G18" s="852">
        <f aca="true" t="shared" si="7" ref="G18:L18">G19</f>
        <v>0</v>
      </c>
      <c r="H18" s="852">
        <f t="shared" si="7"/>
        <v>0</v>
      </c>
      <c r="I18" s="852">
        <f t="shared" si="7"/>
        <v>0</v>
      </c>
      <c r="J18" s="852">
        <f t="shared" si="7"/>
        <v>0</v>
      </c>
      <c r="K18" s="852">
        <f t="shared" si="7"/>
        <v>0</v>
      </c>
      <c r="L18" s="852">
        <f t="shared" si="7"/>
        <v>0</v>
      </c>
      <c r="M18" s="985"/>
      <c r="N18" s="852">
        <f>N19</f>
        <v>0</v>
      </c>
      <c r="O18" s="852">
        <f>O19</f>
        <v>0</v>
      </c>
      <c r="P18" s="852">
        <f>P19</f>
        <v>0</v>
      </c>
      <c r="Q18" s="983"/>
      <c r="R18" s="852">
        <f>R19</f>
        <v>0</v>
      </c>
      <c r="S18" s="853">
        <f>S19</f>
        <v>0</v>
      </c>
    </row>
    <row r="19" spans="1:19" ht="15">
      <c r="A19" s="238">
        <v>14</v>
      </c>
      <c r="B19" s="642"/>
      <c r="C19" s="636"/>
      <c r="D19" s="643" t="s">
        <v>928</v>
      </c>
      <c r="E19" s="640"/>
      <c r="F19" s="889" t="s">
        <v>1050</v>
      </c>
      <c r="G19" s="722"/>
      <c r="H19" s="722"/>
      <c r="I19" s="722"/>
      <c r="J19" s="722"/>
      <c r="K19" s="586">
        <f>G19+I19</f>
        <v>0</v>
      </c>
      <c r="L19" s="586">
        <f>H19+J19</f>
        <v>0</v>
      </c>
      <c r="M19" s="888"/>
      <c r="N19" s="722"/>
      <c r="O19" s="586">
        <f>K19-L19</f>
        <v>0</v>
      </c>
      <c r="P19" s="722"/>
      <c r="Q19" s="954"/>
      <c r="R19" s="722"/>
      <c r="S19" s="587">
        <f>L19+R19</f>
        <v>0</v>
      </c>
    </row>
    <row r="20" spans="1:19" ht="15">
      <c r="A20" s="238">
        <v>15</v>
      </c>
      <c r="B20" s="642"/>
      <c r="C20" s="987" t="s">
        <v>929</v>
      </c>
      <c r="D20" s="988"/>
      <c r="E20" s="987"/>
      <c r="F20" s="986" t="s">
        <v>1050</v>
      </c>
      <c r="G20" s="852">
        <f aca="true" t="shared" si="8" ref="G20:L20">G21+G22</f>
        <v>0</v>
      </c>
      <c r="H20" s="852">
        <f t="shared" si="8"/>
        <v>0</v>
      </c>
      <c r="I20" s="852">
        <f t="shared" si="8"/>
        <v>0</v>
      </c>
      <c r="J20" s="852">
        <f t="shared" si="8"/>
        <v>0</v>
      </c>
      <c r="K20" s="852">
        <f t="shared" si="8"/>
        <v>0</v>
      </c>
      <c r="L20" s="852">
        <f t="shared" si="8"/>
        <v>0</v>
      </c>
      <c r="M20" s="985"/>
      <c r="N20" s="852">
        <f>N21+N22</f>
        <v>0</v>
      </c>
      <c r="O20" s="852">
        <f>O21+O22</f>
        <v>0</v>
      </c>
      <c r="P20" s="852">
        <f>P21+P22</f>
        <v>0</v>
      </c>
      <c r="Q20" s="983"/>
      <c r="R20" s="852">
        <f>R21+R22</f>
        <v>0</v>
      </c>
      <c r="S20" s="853">
        <f>S21+S22</f>
        <v>0</v>
      </c>
    </row>
    <row r="21" spans="1:19" ht="15">
      <c r="A21" s="238">
        <v>16</v>
      </c>
      <c r="B21" s="642"/>
      <c r="C21" s="636"/>
      <c r="D21" s="643" t="s">
        <v>227</v>
      </c>
      <c r="E21" s="640"/>
      <c r="F21" s="889" t="s">
        <v>1050</v>
      </c>
      <c r="G21" s="722"/>
      <c r="H21" s="722"/>
      <c r="I21" s="722"/>
      <c r="J21" s="722"/>
      <c r="K21" s="586">
        <f>G21+I21</f>
        <v>0</v>
      </c>
      <c r="L21" s="586">
        <f>H21+J21</f>
        <v>0</v>
      </c>
      <c r="M21" s="888"/>
      <c r="N21" s="722"/>
      <c r="O21" s="586">
        <f>K21-L21</f>
        <v>0</v>
      </c>
      <c r="P21" s="722"/>
      <c r="Q21" s="954"/>
      <c r="R21" s="722"/>
      <c r="S21" s="587">
        <f>L21+R21</f>
        <v>0</v>
      </c>
    </row>
    <row r="22" spans="1:19" ht="15">
      <c r="A22" s="238"/>
      <c r="B22" s="642"/>
      <c r="C22" s="639"/>
      <c r="D22" s="643" t="s">
        <v>1049</v>
      </c>
      <c r="E22" s="640"/>
      <c r="F22" s="889" t="s">
        <v>1050</v>
      </c>
      <c r="G22" s="722"/>
      <c r="H22" s="722"/>
      <c r="I22" s="722"/>
      <c r="J22" s="722"/>
      <c r="K22" s="586">
        <f>G22+I22</f>
        <v>0</v>
      </c>
      <c r="L22" s="586">
        <f>H22+J22</f>
        <v>0</v>
      </c>
      <c r="M22" s="888"/>
      <c r="N22" s="722"/>
      <c r="O22" s="586">
        <f>K22-L22</f>
        <v>0</v>
      </c>
      <c r="P22" s="722"/>
      <c r="Q22" s="954"/>
      <c r="R22" s="722"/>
      <c r="S22" s="587">
        <f>L22+R22</f>
        <v>0</v>
      </c>
    </row>
    <row r="23" spans="1:19" ht="15">
      <c r="A23" s="238">
        <v>17</v>
      </c>
      <c r="B23" s="642"/>
      <c r="C23" s="987" t="s">
        <v>930</v>
      </c>
      <c r="D23" s="988"/>
      <c r="E23" s="987"/>
      <c r="F23" s="986" t="s">
        <v>1050</v>
      </c>
      <c r="G23" s="852">
        <f aca="true" t="shared" si="9" ref="G23:L23">G24</f>
        <v>6615.93824</v>
      </c>
      <c r="H23" s="852">
        <f t="shared" si="9"/>
        <v>6615.93824</v>
      </c>
      <c r="I23" s="852">
        <f t="shared" si="9"/>
        <v>18060.67377</v>
      </c>
      <c r="J23" s="852">
        <f t="shared" si="9"/>
        <v>18060.67377</v>
      </c>
      <c r="K23" s="852">
        <f t="shared" si="9"/>
        <v>24676.61201</v>
      </c>
      <c r="L23" s="852">
        <f t="shared" si="9"/>
        <v>24676.61201</v>
      </c>
      <c r="M23" s="985">
        <v>85</v>
      </c>
      <c r="N23" s="852">
        <f>N24</f>
        <v>0</v>
      </c>
      <c r="O23" s="852">
        <f>O24</f>
        <v>0</v>
      </c>
      <c r="P23" s="852">
        <f>P24</f>
        <v>0</v>
      </c>
      <c r="Q23" s="983"/>
      <c r="R23" s="852">
        <f>R24</f>
        <v>0</v>
      </c>
      <c r="S23" s="853">
        <f>S24</f>
        <v>24676.61201</v>
      </c>
    </row>
    <row r="24" spans="1:19" ht="15.75" thickBot="1">
      <c r="A24" s="958">
        <v>18</v>
      </c>
      <c r="B24" s="1050"/>
      <c r="C24" s="1051"/>
      <c r="D24" s="1052" t="s">
        <v>933</v>
      </c>
      <c r="E24" s="1053"/>
      <c r="F24" s="1054" t="s">
        <v>1050</v>
      </c>
      <c r="G24" s="963">
        <v>6615.93824</v>
      </c>
      <c r="H24" s="963">
        <v>6615.93824</v>
      </c>
      <c r="I24" s="963">
        <v>18060.67377</v>
      </c>
      <c r="J24" s="963">
        <v>18060.67377</v>
      </c>
      <c r="K24" s="964">
        <f>G24+I24</f>
        <v>24676.61201</v>
      </c>
      <c r="L24" s="964">
        <f>H24+J24</f>
        <v>24676.61201</v>
      </c>
      <c r="M24" s="965">
        <v>85</v>
      </c>
      <c r="N24" s="963">
        <v>0</v>
      </c>
      <c r="O24" s="964">
        <f>K24-L24</f>
        <v>0</v>
      </c>
      <c r="P24" s="963">
        <v>0</v>
      </c>
      <c r="Q24" s="966"/>
      <c r="R24" s="963">
        <v>0</v>
      </c>
      <c r="S24" s="967">
        <f>L24+R24</f>
        <v>24676.61201</v>
      </c>
    </row>
    <row r="25" spans="1:19" ht="15">
      <c r="A25" s="989">
        <v>19</v>
      </c>
      <c r="B25" s="1273" t="s">
        <v>228</v>
      </c>
      <c r="C25" s="1274"/>
      <c r="D25" s="1274"/>
      <c r="E25" s="1275"/>
      <c r="F25" s="990"/>
      <c r="G25" s="991">
        <f aca="true" t="shared" si="10" ref="G25:L25">G26+G27+G28+G29</f>
        <v>0</v>
      </c>
      <c r="H25" s="991">
        <f t="shared" si="10"/>
        <v>0</v>
      </c>
      <c r="I25" s="991">
        <f t="shared" si="10"/>
        <v>0</v>
      </c>
      <c r="J25" s="991">
        <f t="shared" si="10"/>
        <v>0</v>
      </c>
      <c r="K25" s="991">
        <f t="shared" si="10"/>
        <v>0</v>
      </c>
      <c r="L25" s="991">
        <f t="shared" si="10"/>
        <v>0</v>
      </c>
      <c r="M25" s="992"/>
      <c r="N25" s="991">
        <f>N26+N27+N28+N29</f>
        <v>0</v>
      </c>
      <c r="O25" s="991">
        <f>O26+O27+O28+O29</f>
        <v>0</v>
      </c>
      <c r="P25" s="991">
        <f>P26+P27+P28+P29</f>
        <v>0</v>
      </c>
      <c r="Q25" s="993"/>
      <c r="R25" s="991">
        <f>R26+R27+R28+R29</f>
        <v>0</v>
      </c>
      <c r="S25" s="994">
        <f>S26+S27+S28+S29</f>
        <v>0</v>
      </c>
    </row>
    <row r="26" spans="1:19" ht="15">
      <c r="A26" s="597">
        <v>20</v>
      </c>
      <c r="B26" s="1045" t="s">
        <v>1051</v>
      </c>
      <c r="C26" s="1045" t="s">
        <v>1106</v>
      </c>
      <c r="D26" s="1045" t="s">
        <v>1107</v>
      </c>
      <c r="E26" s="1046" t="s">
        <v>1108</v>
      </c>
      <c r="F26" s="995"/>
      <c r="G26" s="887"/>
      <c r="H26" s="887"/>
      <c r="I26" s="887"/>
      <c r="J26" s="887"/>
      <c r="K26" s="891">
        <f aca="true" t="shared" si="11" ref="K26:L29">G26+I26</f>
        <v>0</v>
      </c>
      <c r="L26" s="891">
        <f t="shared" si="11"/>
        <v>0</v>
      </c>
      <c r="M26" s="887"/>
      <c r="N26" s="887"/>
      <c r="O26" s="891">
        <f>K26-L26</f>
        <v>0</v>
      </c>
      <c r="P26" s="887"/>
      <c r="Q26" s="996"/>
      <c r="R26" s="887"/>
      <c r="S26" s="997">
        <f>L26+R26</f>
        <v>0</v>
      </c>
    </row>
    <row r="27" spans="1:19" ht="15">
      <c r="A27" s="597">
        <v>21</v>
      </c>
      <c r="B27" s="890"/>
      <c r="C27" s="644"/>
      <c r="D27" s="644"/>
      <c r="E27" s="645"/>
      <c r="F27" s="715"/>
      <c r="G27" s="539"/>
      <c r="H27" s="539"/>
      <c r="I27" s="539"/>
      <c r="J27" s="539"/>
      <c r="K27" s="586">
        <f t="shared" si="11"/>
        <v>0</v>
      </c>
      <c r="L27" s="586">
        <f t="shared" si="11"/>
        <v>0</v>
      </c>
      <c r="M27" s="888"/>
      <c r="N27" s="539"/>
      <c r="O27" s="586">
        <f>K27-L27</f>
        <v>0</v>
      </c>
      <c r="P27" s="539"/>
      <c r="Q27" s="955"/>
      <c r="R27" s="539"/>
      <c r="S27" s="587">
        <f>L27+R27</f>
        <v>0</v>
      </c>
    </row>
    <row r="28" spans="1:19" ht="15">
      <c r="A28" s="597">
        <v>22</v>
      </c>
      <c r="B28" s="890"/>
      <c r="C28" s="644"/>
      <c r="D28" s="644"/>
      <c r="E28" s="645"/>
      <c r="F28" s="715"/>
      <c r="G28" s="539"/>
      <c r="H28" s="539"/>
      <c r="I28" s="539"/>
      <c r="J28" s="539"/>
      <c r="K28" s="586">
        <f t="shared" si="11"/>
        <v>0</v>
      </c>
      <c r="L28" s="586">
        <f t="shared" si="11"/>
        <v>0</v>
      </c>
      <c r="M28" s="888"/>
      <c r="N28" s="539"/>
      <c r="O28" s="586">
        <f>K28-L28</f>
        <v>0</v>
      </c>
      <c r="P28" s="539"/>
      <c r="Q28" s="955"/>
      <c r="R28" s="539"/>
      <c r="S28" s="587">
        <f>L28+R28</f>
        <v>0</v>
      </c>
    </row>
    <row r="29" spans="1:19" ht="15">
      <c r="A29" s="597">
        <v>23</v>
      </c>
      <c r="B29" s="890"/>
      <c r="C29" s="644"/>
      <c r="D29" s="644"/>
      <c r="E29" s="645"/>
      <c r="F29" s="715"/>
      <c r="G29" s="539"/>
      <c r="H29" s="539"/>
      <c r="I29" s="539"/>
      <c r="J29" s="539"/>
      <c r="K29" s="586">
        <f t="shared" si="11"/>
        <v>0</v>
      </c>
      <c r="L29" s="586">
        <f t="shared" si="11"/>
        <v>0</v>
      </c>
      <c r="M29" s="888"/>
      <c r="N29" s="539"/>
      <c r="O29" s="586">
        <f>K29-L29</f>
        <v>0</v>
      </c>
      <c r="P29" s="539"/>
      <c r="Q29" s="955"/>
      <c r="R29" s="539"/>
      <c r="S29" s="587">
        <f>L29+R29</f>
        <v>0</v>
      </c>
    </row>
    <row r="30" spans="1:19" ht="15">
      <c r="A30" s="999">
        <v>23</v>
      </c>
      <c r="B30" s="1276" t="s">
        <v>976</v>
      </c>
      <c r="C30" s="1277"/>
      <c r="D30" s="1277"/>
      <c r="E30" s="1278"/>
      <c r="F30" s="998"/>
      <c r="G30" s="974">
        <f aca="true" t="shared" si="12" ref="G30:L30">G31+G38+G41</f>
        <v>248.49385</v>
      </c>
      <c r="H30" s="974">
        <f t="shared" si="12"/>
        <v>0</v>
      </c>
      <c r="I30" s="974">
        <f t="shared" si="12"/>
        <v>0</v>
      </c>
      <c r="J30" s="974">
        <f t="shared" si="12"/>
        <v>0</v>
      </c>
      <c r="K30" s="974">
        <f t="shared" si="12"/>
        <v>248.49385</v>
      </c>
      <c r="L30" s="974">
        <f t="shared" si="12"/>
        <v>0</v>
      </c>
      <c r="M30" s="981">
        <v>85</v>
      </c>
      <c r="N30" s="974">
        <f>N31+N38+N41</f>
        <v>0</v>
      </c>
      <c r="O30" s="974">
        <f>O31+O38+O41</f>
        <v>248.49385</v>
      </c>
      <c r="P30" s="974">
        <f>P31+P38+P41</f>
        <v>682.98227</v>
      </c>
      <c r="Q30" s="975"/>
      <c r="R30" s="974">
        <f>R31+R38+R41</f>
        <v>0</v>
      </c>
      <c r="S30" s="976">
        <f>S31+S38+S41</f>
        <v>0</v>
      </c>
    </row>
    <row r="31" spans="1:19" ht="15">
      <c r="A31" s="597">
        <v>24</v>
      </c>
      <c r="B31" s="1279" t="s">
        <v>142</v>
      </c>
      <c r="C31" s="1271"/>
      <c r="D31" s="1271"/>
      <c r="E31" s="1280"/>
      <c r="F31" s="995"/>
      <c r="G31" s="978">
        <f aca="true" t="shared" si="13" ref="G31:L31">G32+G34+G36</f>
        <v>248.49385</v>
      </c>
      <c r="H31" s="978">
        <f t="shared" si="13"/>
        <v>0</v>
      </c>
      <c r="I31" s="978">
        <f t="shared" si="13"/>
        <v>0</v>
      </c>
      <c r="J31" s="978">
        <f t="shared" si="13"/>
        <v>0</v>
      </c>
      <c r="K31" s="978">
        <f t="shared" si="13"/>
        <v>248.49385</v>
      </c>
      <c r="L31" s="978">
        <f t="shared" si="13"/>
        <v>0</v>
      </c>
      <c r="M31" s="887">
        <v>85</v>
      </c>
      <c r="N31" s="978">
        <f>N32+N34+N36</f>
        <v>0</v>
      </c>
      <c r="O31" s="978">
        <f>O32+O34+O36</f>
        <v>248.49385</v>
      </c>
      <c r="P31" s="978">
        <f>P32+P34+P36</f>
        <v>682.98227</v>
      </c>
      <c r="Q31" s="979"/>
      <c r="R31" s="978">
        <f>R32+R34+R36</f>
        <v>0</v>
      </c>
      <c r="S31" s="980">
        <f>S32+S34+S36</f>
        <v>0</v>
      </c>
    </row>
    <row r="32" spans="1:19" ht="15">
      <c r="A32" s="238">
        <v>25</v>
      </c>
      <c r="B32" s="633"/>
      <c r="C32" s="1266" t="s">
        <v>229</v>
      </c>
      <c r="D32" s="1267"/>
      <c r="E32" s="1268"/>
      <c r="F32" s="984"/>
      <c r="G32" s="852">
        <f aca="true" t="shared" si="14" ref="G32:L32">G33</f>
        <v>0</v>
      </c>
      <c r="H32" s="852">
        <f t="shared" si="14"/>
        <v>0</v>
      </c>
      <c r="I32" s="852">
        <f t="shared" si="14"/>
        <v>0</v>
      </c>
      <c r="J32" s="852">
        <f t="shared" si="14"/>
        <v>0</v>
      </c>
      <c r="K32" s="852">
        <f t="shared" si="14"/>
        <v>0</v>
      </c>
      <c r="L32" s="852">
        <f t="shared" si="14"/>
        <v>0</v>
      </c>
      <c r="M32" s="985"/>
      <c r="N32" s="852">
        <f>N33</f>
        <v>0</v>
      </c>
      <c r="O32" s="852">
        <f>O33</f>
        <v>0</v>
      </c>
      <c r="P32" s="852">
        <f>P33</f>
        <v>0</v>
      </c>
      <c r="Q32" s="983"/>
      <c r="R32" s="852">
        <f>R33</f>
        <v>0</v>
      </c>
      <c r="S32" s="853">
        <f>S33</f>
        <v>0</v>
      </c>
    </row>
    <row r="33" spans="1:19" ht="15">
      <c r="A33" s="238">
        <v>26</v>
      </c>
      <c r="B33" s="639"/>
      <c r="C33" s="640"/>
      <c r="D33" s="640" t="s">
        <v>143</v>
      </c>
      <c r="E33" s="640"/>
      <c r="F33" s="713"/>
      <c r="G33" s="722"/>
      <c r="H33" s="722"/>
      <c r="I33" s="722"/>
      <c r="J33" s="722"/>
      <c r="K33" s="586">
        <f>G33+I33</f>
        <v>0</v>
      </c>
      <c r="L33" s="586">
        <f>H33+J33</f>
        <v>0</v>
      </c>
      <c r="M33" s="888"/>
      <c r="N33" s="722"/>
      <c r="O33" s="586">
        <f>K33-L33</f>
        <v>0</v>
      </c>
      <c r="P33" s="722"/>
      <c r="Q33" s="954"/>
      <c r="R33" s="722"/>
      <c r="S33" s="587">
        <f>L33+R33</f>
        <v>0</v>
      </c>
    </row>
    <row r="34" spans="1:19" ht="15">
      <c r="A34" s="238">
        <v>27</v>
      </c>
      <c r="B34" s="639"/>
      <c r="C34" s="987" t="s">
        <v>1056</v>
      </c>
      <c r="D34" s="987"/>
      <c r="E34" s="987"/>
      <c r="F34" s="1000"/>
      <c r="G34" s="852">
        <f aca="true" t="shared" si="15" ref="G34:L34">G35</f>
        <v>0</v>
      </c>
      <c r="H34" s="852">
        <f t="shared" si="15"/>
        <v>0</v>
      </c>
      <c r="I34" s="852">
        <f t="shared" si="15"/>
        <v>0</v>
      </c>
      <c r="J34" s="852">
        <f t="shared" si="15"/>
        <v>0</v>
      </c>
      <c r="K34" s="852">
        <f t="shared" si="15"/>
        <v>0</v>
      </c>
      <c r="L34" s="852">
        <f t="shared" si="15"/>
        <v>0</v>
      </c>
      <c r="M34" s="985"/>
      <c r="N34" s="852">
        <f>N35</f>
        <v>0</v>
      </c>
      <c r="O34" s="852">
        <f>O35</f>
        <v>0</v>
      </c>
      <c r="P34" s="852">
        <f>P35</f>
        <v>0</v>
      </c>
      <c r="Q34" s="983"/>
      <c r="R34" s="852">
        <f>R35</f>
        <v>0</v>
      </c>
      <c r="S34" s="853">
        <f>S35</f>
        <v>0</v>
      </c>
    </row>
    <row r="35" spans="1:19" ht="15">
      <c r="A35" s="238">
        <v>28</v>
      </c>
      <c r="B35" s="639"/>
      <c r="C35" s="640"/>
      <c r="D35" s="1055" t="s">
        <v>230</v>
      </c>
      <c r="E35" s="617"/>
      <c r="F35" s="713"/>
      <c r="G35" s="722"/>
      <c r="H35" s="722"/>
      <c r="I35" s="722"/>
      <c r="J35" s="722"/>
      <c r="K35" s="586">
        <f>G35+I35</f>
        <v>0</v>
      </c>
      <c r="L35" s="586">
        <f>H35+J35</f>
        <v>0</v>
      </c>
      <c r="M35" s="888"/>
      <c r="N35" s="722"/>
      <c r="O35" s="586">
        <f>K35-L35</f>
        <v>0</v>
      </c>
      <c r="P35" s="722"/>
      <c r="Q35" s="954"/>
      <c r="R35" s="722"/>
      <c r="S35" s="587">
        <f>L35+R35</f>
        <v>0</v>
      </c>
    </row>
    <row r="36" spans="1:19" ht="15">
      <c r="A36" s="238">
        <v>29</v>
      </c>
      <c r="B36" s="642"/>
      <c r="C36" s="987" t="s">
        <v>144</v>
      </c>
      <c r="D36" s="988"/>
      <c r="E36" s="987"/>
      <c r="F36" s="1000"/>
      <c r="G36" s="852">
        <f aca="true" t="shared" si="16" ref="G36:L36">G37</f>
        <v>248.49385</v>
      </c>
      <c r="H36" s="852">
        <f t="shared" si="16"/>
        <v>0</v>
      </c>
      <c r="I36" s="852">
        <f t="shared" si="16"/>
        <v>0</v>
      </c>
      <c r="J36" s="852">
        <f t="shared" si="16"/>
        <v>0</v>
      </c>
      <c r="K36" s="852">
        <f t="shared" si="16"/>
        <v>248.49385</v>
      </c>
      <c r="L36" s="852">
        <f t="shared" si="16"/>
        <v>0</v>
      </c>
      <c r="M36" s="985"/>
      <c r="N36" s="852">
        <f>N37</f>
        <v>0</v>
      </c>
      <c r="O36" s="852">
        <f>O37</f>
        <v>248.49385</v>
      </c>
      <c r="P36" s="852">
        <f>P37</f>
        <v>682.98227</v>
      </c>
      <c r="Q36" s="983"/>
      <c r="R36" s="852">
        <f>R37</f>
        <v>0</v>
      </c>
      <c r="S36" s="853">
        <f>S37</f>
        <v>0</v>
      </c>
    </row>
    <row r="37" spans="1:19" ht="15">
      <c r="A37" s="238">
        <v>30</v>
      </c>
      <c r="B37" s="639"/>
      <c r="C37" s="640"/>
      <c r="D37" s="617" t="s">
        <v>145</v>
      </c>
      <c r="E37" s="617"/>
      <c r="F37" s="713"/>
      <c r="G37" s="722">
        <v>248.49385</v>
      </c>
      <c r="H37" s="722">
        <v>0</v>
      </c>
      <c r="I37" s="722">
        <v>0</v>
      </c>
      <c r="J37" s="722">
        <v>0</v>
      </c>
      <c r="K37" s="586">
        <f>G37+I37</f>
        <v>248.49385</v>
      </c>
      <c r="L37" s="586">
        <f>H37+J37</f>
        <v>0</v>
      </c>
      <c r="M37" s="888">
        <v>85</v>
      </c>
      <c r="N37" s="722">
        <v>0</v>
      </c>
      <c r="O37" s="586">
        <f>K37-L37</f>
        <v>248.49385</v>
      </c>
      <c r="P37" s="722">
        <f>235.97347+447.0088</f>
        <v>682.98227</v>
      </c>
      <c r="Q37" s="954"/>
      <c r="R37" s="722"/>
      <c r="S37" s="587">
        <f>L37+R37</f>
        <v>0</v>
      </c>
    </row>
    <row r="38" spans="1:19" ht="15">
      <c r="A38" s="238">
        <v>31</v>
      </c>
      <c r="B38" s="1279" t="s">
        <v>1109</v>
      </c>
      <c r="C38" s="1271"/>
      <c r="D38" s="1271"/>
      <c r="E38" s="1280"/>
      <c r="F38" s="995"/>
      <c r="G38" s="978">
        <f aca="true" t="shared" si="17" ref="G38:L39">G39</f>
        <v>0</v>
      </c>
      <c r="H38" s="978">
        <f t="shared" si="17"/>
        <v>0</v>
      </c>
      <c r="I38" s="978">
        <f t="shared" si="17"/>
        <v>0</v>
      </c>
      <c r="J38" s="978">
        <f t="shared" si="17"/>
        <v>0</v>
      </c>
      <c r="K38" s="978">
        <f t="shared" si="17"/>
        <v>0</v>
      </c>
      <c r="L38" s="978">
        <f t="shared" si="17"/>
        <v>0</v>
      </c>
      <c r="M38" s="887"/>
      <c r="N38" s="978">
        <f aca="true" t="shared" si="18" ref="N38:P39">N39</f>
        <v>0</v>
      </c>
      <c r="O38" s="978">
        <f t="shared" si="18"/>
        <v>0</v>
      </c>
      <c r="P38" s="978">
        <f t="shared" si="18"/>
        <v>0</v>
      </c>
      <c r="Q38" s="979"/>
      <c r="R38" s="978">
        <f>R39</f>
        <v>0</v>
      </c>
      <c r="S38" s="980">
        <f>S39</f>
        <v>0</v>
      </c>
    </row>
    <row r="39" spans="1:19" ht="15">
      <c r="A39" s="238">
        <f>+A38+1</f>
        <v>32</v>
      </c>
      <c r="B39" s="760"/>
      <c r="C39" s="987" t="s">
        <v>1110</v>
      </c>
      <c r="D39" s="987"/>
      <c r="E39" s="1001"/>
      <c r="F39" s="1002"/>
      <c r="G39" s="852">
        <f t="shared" si="17"/>
        <v>0</v>
      </c>
      <c r="H39" s="852">
        <f t="shared" si="17"/>
        <v>0</v>
      </c>
      <c r="I39" s="852">
        <f t="shared" si="17"/>
        <v>0</v>
      </c>
      <c r="J39" s="852">
        <f t="shared" si="17"/>
        <v>0</v>
      </c>
      <c r="K39" s="852">
        <f t="shared" si="17"/>
        <v>0</v>
      </c>
      <c r="L39" s="852">
        <f t="shared" si="17"/>
        <v>0</v>
      </c>
      <c r="M39" s="985"/>
      <c r="N39" s="852">
        <f t="shared" si="18"/>
        <v>0</v>
      </c>
      <c r="O39" s="852">
        <f t="shared" si="18"/>
        <v>0</v>
      </c>
      <c r="P39" s="852">
        <f t="shared" si="18"/>
        <v>0</v>
      </c>
      <c r="Q39" s="983"/>
      <c r="R39" s="852">
        <f>R40</f>
        <v>0</v>
      </c>
      <c r="S39" s="853">
        <f>S40</f>
        <v>0</v>
      </c>
    </row>
    <row r="40" spans="1:19" s="897" customFormat="1" ht="21.75" customHeight="1">
      <c r="A40" s="238">
        <f>+A39+1</f>
        <v>33</v>
      </c>
      <c r="B40" s="892"/>
      <c r="C40" s="893"/>
      <c r="D40" s="1281" t="s">
        <v>1111</v>
      </c>
      <c r="E40" s="1282"/>
      <c r="F40" s="894"/>
      <c r="G40" s="895"/>
      <c r="H40" s="895"/>
      <c r="I40" s="895"/>
      <c r="J40" s="895"/>
      <c r="K40" s="586">
        <f>G40+I40</f>
        <v>0</v>
      </c>
      <c r="L40" s="586">
        <f>H40+J40</f>
        <v>0</v>
      </c>
      <c r="M40" s="896"/>
      <c r="N40" s="895"/>
      <c r="O40" s="586">
        <f>K40-L40</f>
        <v>0</v>
      </c>
      <c r="P40" s="895"/>
      <c r="Q40" s="956"/>
      <c r="R40" s="895"/>
      <c r="S40" s="587">
        <f>L40+R40</f>
        <v>0</v>
      </c>
    </row>
    <row r="41" spans="1:19" ht="15">
      <c r="A41" s="238">
        <f>+A40+1</f>
        <v>34</v>
      </c>
      <c r="B41" s="1279" t="s">
        <v>34</v>
      </c>
      <c r="C41" s="1271"/>
      <c r="D41" s="1271"/>
      <c r="E41" s="1280"/>
      <c r="F41" s="995"/>
      <c r="G41" s="978">
        <f aca="true" t="shared" si="19" ref="G41:L41">G42+G44+G46</f>
        <v>0</v>
      </c>
      <c r="H41" s="978">
        <f t="shared" si="19"/>
        <v>0</v>
      </c>
      <c r="I41" s="978">
        <f t="shared" si="19"/>
        <v>0</v>
      </c>
      <c r="J41" s="978">
        <f t="shared" si="19"/>
        <v>0</v>
      </c>
      <c r="K41" s="978">
        <f t="shared" si="19"/>
        <v>0</v>
      </c>
      <c r="L41" s="978">
        <f t="shared" si="19"/>
        <v>0</v>
      </c>
      <c r="M41" s="887"/>
      <c r="N41" s="978">
        <f>N42+N44+N46</f>
        <v>0</v>
      </c>
      <c r="O41" s="978">
        <f>O42+O44+O46</f>
        <v>0</v>
      </c>
      <c r="P41" s="978">
        <f>P42+P44+P46</f>
        <v>0</v>
      </c>
      <c r="Q41" s="979"/>
      <c r="R41" s="978">
        <f>R42+R44+R46</f>
        <v>0</v>
      </c>
      <c r="S41" s="980">
        <f>S42+S44+S46</f>
        <v>0</v>
      </c>
    </row>
    <row r="42" spans="1:19" ht="15">
      <c r="A42" s="238">
        <v>33</v>
      </c>
      <c r="B42" s="633"/>
      <c r="C42" s="1266" t="s">
        <v>223</v>
      </c>
      <c r="D42" s="1267"/>
      <c r="E42" s="1268"/>
      <c r="F42" s="984"/>
      <c r="G42" s="852">
        <f aca="true" t="shared" si="20" ref="G42:L42">G43</f>
        <v>0</v>
      </c>
      <c r="H42" s="852">
        <f t="shared" si="20"/>
        <v>0</v>
      </c>
      <c r="I42" s="852">
        <f t="shared" si="20"/>
        <v>0</v>
      </c>
      <c r="J42" s="852">
        <f t="shared" si="20"/>
        <v>0</v>
      </c>
      <c r="K42" s="852">
        <f t="shared" si="20"/>
        <v>0</v>
      </c>
      <c r="L42" s="852">
        <f t="shared" si="20"/>
        <v>0</v>
      </c>
      <c r="M42" s="985"/>
      <c r="N42" s="852">
        <f>N43</f>
        <v>0</v>
      </c>
      <c r="O42" s="852">
        <f>O43</f>
        <v>0</v>
      </c>
      <c r="P42" s="852">
        <f>P43</f>
        <v>0</v>
      </c>
      <c r="Q42" s="983"/>
      <c r="R42" s="852">
        <f>R43</f>
        <v>0</v>
      </c>
      <c r="S42" s="853">
        <f>S43</f>
        <v>0</v>
      </c>
    </row>
    <row r="43" spans="1:19" ht="15">
      <c r="A43" s="238">
        <v>34</v>
      </c>
      <c r="B43" s="636"/>
      <c r="C43" s="637"/>
      <c r="D43" s="638" t="s">
        <v>225</v>
      </c>
      <c r="E43" s="638"/>
      <c r="F43" s="711"/>
      <c r="G43" s="722"/>
      <c r="H43" s="722"/>
      <c r="I43" s="722"/>
      <c r="J43" s="722"/>
      <c r="K43" s="586">
        <f>G43+I43</f>
        <v>0</v>
      </c>
      <c r="L43" s="586">
        <f>H43+J43</f>
        <v>0</v>
      </c>
      <c r="M43" s="888"/>
      <c r="N43" s="722"/>
      <c r="O43" s="586">
        <f>K43-L43</f>
        <v>0</v>
      </c>
      <c r="P43" s="722"/>
      <c r="Q43" s="954"/>
      <c r="R43" s="722"/>
      <c r="S43" s="587">
        <f>L43+R43</f>
        <v>0</v>
      </c>
    </row>
    <row r="44" spans="1:19" ht="15">
      <c r="A44" s="238">
        <v>35</v>
      </c>
      <c r="B44" s="636"/>
      <c r="C44" s="1266" t="s">
        <v>921</v>
      </c>
      <c r="D44" s="1267"/>
      <c r="E44" s="1268"/>
      <c r="F44" s="984"/>
      <c r="G44" s="852">
        <f aca="true" t="shared" si="21" ref="G44:L44">G45</f>
        <v>0</v>
      </c>
      <c r="H44" s="852">
        <f t="shared" si="21"/>
        <v>0</v>
      </c>
      <c r="I44" s="852">
        <f t="shared" si="21"/>
        <v>0</v>
      </c>
      <c r="J44" s="852">
        <f t="shared" si="21"/>
        <v>0</v>
      </c>
      <c r="K44" s="852">
        <f t="shared" si="21"/>
        <v>0</v>
      </c>
      <c r="L44" s="852">
        <f t="shared" si="21"/>
        <v>0</v>
      </c>
      <c r="M44" s="985"/>
      <c r="N44" s="852">
        <f>N45</f>
        <v>0</v>
      </c>
      <c r="O44" s="852">
        <f>O45</f>
        <v>0</v>
      </c>
      <c r="P44" s="852">
        <f>P45</f>
        <v>0</v>
      </c>
      <c r="Q44" s="983"/>
      <c r="R44" s="852">
        <f>R45</f>
        <v>0</v>
      </c>
      <c r="S44" s="853">
        <f>S45</f>
        <v>0</v>
      </c>
    </row>
    <row r="45" spans="1:19" ht="15">
      <c r="A45" s="238">
        <v>36</v>
      </c>
      <c r="B45" s="636"/>
      <c r="C45" s="637"/>
      <c r="D45" s="1269" t="s">
        <v>923</v>
      </c>
      <c r="E45" s="1269"/>
      <c r="F45" s="711"/>
      <c r="G45" s="722"/>
      <c r="H45" s="722"/>
      <c r="I45" s="722"/>
      <c r="J45" s="722"/>
      <c r="K45" s="586">
        <f>G45+I45</f>
        <v>0</v>
      </c>
      <c r="L45" s="586">
        <f>H45+J45</f>
        <v>0</v>
      </c>
      <c r="M45" s="888"/>
      <c r="N45" s="722"/>
      <c r="O45" s="586">
        <f>K45-L45</f>
        <v>0</v>
      </c>
      <c r="P45" s="722"/>
      <c r="Q45" s="954"/>
      <c r="R45" s="722"/>
      <c r="S45" s="587">
        <f>L45+R45</f>
        <v>0</v>
      </c>
    </row>
    <row r="46" spans="1:19" ht="15">
      <c r="A46" s="238">
        <v>37</v>
      </c>
      <c r="B46" s="633"/>
      <c r="C46" s="1266" t="s">
        <v>146</v>
      </c>
      <c r="D46" s="1267"/>
      <c r="E46" s="1268"/>
      <c r="F46" s="984"/>
      <c r="G46" s="852">
        <f aca="true" t="shared" si="22" ref="G46:L46">G47</f>
        <v>0</v>
      </c>
      <c r="H46" s="852">
        <f t="shared" si="22"/>
        <v>0</v>
      </c>
      <c r="I46" s="852">
        <f t="shared" si="22"/>
        <v>0</v>
      </c>
      <c r="J46" s="852">
        <f t="shared" si="22"/>
        <v>0</v>
      </c>
      <c r="K46" s="852">
        <f t="shared" si="22"/>
        <v>0</v>
      </c>
      <c r="L46" s="852">
        <f t="shared" si="22"/>
        <v>0</v>
      </c>
      <c r="M46" s="985"/>
      <c r="N46" s="852">
        <f>N47</f>
        <v>0</v>
      </c>
      <c r="O46" s="852">
        <f>O47</f>
        <v>0</v>
      </c>
      <c r="P46" s="852">
        <f>P47</f>
        <v>0</v>
      </c>
      <c r="Q46" s="983"/>
      <c r="R46" s="852">
        <f>R47</f>
        <v>0</v>
      </c>
      <c r="S46" s="853">
        <f>S47</f>
        <v>0</v>
      </c>
    </row>
    <row r="47" spans="1:19" ht="15.75" thickBot="1">
      <c r="A47" s="959">
        <v>38</v>
      </c>
      <c r="B47" s="636"/>
      <c r="C47" s="637"/>
      <c r="D47" s="638" t="s">
        <v>226</v>
      </c>
      <c r="E47" s="638"/>
      <c r="F47" s="712"/>
      <c r="G47" s="750"/>
      <c r="H47" s="750"/>
      <c r="I47" s="750"/>
      <c r="J47" s="750"/>
      <c r="K47" s="960">
        <f>G47+I47</f>
        <v>0</v>
      </c>
      <c r="L47" s="960">
        <f>H47+J47</f>
        <v>0</v>
      </c>
      <c r="M47" s="898"/>
      <c r="N47" s="750"/>
      <c r="O47" s="960">
        <f>K47-L47</f>
        <v>0</v>
      </c>
      <c r="P47" s="750"/>
      <c r="Q47" s="961"/>
      <c r="R47" s="750"/>
      <c r="S47" s="962">
        <f>L47+R47</f>
        <v>0</v>
      </c>
    </row>
    <row r="48" spans="1:19" ht="15.75" thickBot="1">
      <c r="A48" s="1003">
        <v>39</v>
      </c>
      <c r="B48" s="1004" t="s">
        <v>934</v>
      </c>
      <c r="C48" s="1004"/>
      <c r="D48" s="1004"/>
      <c r="E48" s="1004"/>
      <c r="F48" s="1005"/>
      <c r="G48" s="1006">
        <f aca="true" t="shared" si="23" ref="G48:L48">G6+G25+G30</f>
        <v>6864.43209</v>
      </c>
      <c r="H48" s="1006">
        <f t="shared" si="23"/>
        <v>6615.93824</v>
      </c>
      <c r="I48" s="1006">
        <f t="shared" si="23"/>
        <v>18060.67377</v>
      </c>
      <c r="J48" s="1006">
        <f t="shared" si="23"/>
        <v>18060.67377</v>
      </c>
      <c r="K48" s="1006">
        <f t="shared" si="23"/>
        <v>24925.10586</v>
      </c>
      <c r="L48" s="1006">
        <f t="shared" si="23"/>
        <v>24676.61201</v>
      </c>
      <c r="M48" s="1006"/>
      <c r="N48" s="1006">
        <f>N6+N25+N30</f>
        <v>0</v>
      </c>
      <c r="O48" s="1006">
        <f>O6+O25+O30</f>
        <v>248.49385</v>
      </c>
      <c r="P48" s="1006">
        <f>P6+P25+P30</f>
        <v>682.98227</v>
      </c>
      <c r="Q48" s="1007"/>
      <c r="R48" s="1006">
        <f>R6+R25+R30</f>
        <v>0</v>
      </c>
      <c r="S48" s="1008">
        <f>S6+S25+S30</f>
        <v>24676.61201</v>
      </c>
    </row>
    <row r="49" spans="1:19" ht="15">
      <c r="A49" s="603"/>
      <c r="B49" s="646"/>
      <c r="C49" s="646"/>
      <c r="D49" s="646"/>
      <c r="E49" s="646"/>
      <c r="F49" s="646"/>
      <c r="G49" s="646"/>
      <c r="H49" s="646"/>
      <c r="I49" s="646"/>
      <c r="J49" s="646"/>
      <c r="K49" s="646"/>
      <c r="L49" s="646"/>
      <c r="M49" s="646"/>
      <c r="N49" s="646"/>
      <c r="O49" s="646"/>
      <c r="P49" s="646"/>
      <c r="Q49" s="619"/>
      <c r="R49" s="646"/>
      <c r="S49" s="646"/>
    </row>
    <row r="50" ht="15">
      <c r="A50" s="576" t="s">
        <v>828</v>
      </c>
    </row>
    <row r="51" spans="1:19" ht="21.75" customHeight="1">
      <c r="A51" s="1211" t="s">
        <v>1004</v>
      </c>
      <c r="B51" s="1211"/>
      <c r="C51" s="1211"/>
      <c r="D51" s="1211"/>
      <c r="E51" s="1211"/>
      <c r="F51" s="1211"/>
      <c r="G51" s="1211"/>
      <c r="H51" s="1211"/>
      <c r="I51" s="1211"/>
      <c r="J51" s="1211"/>
      <c r="K51" s="1211"/>
      <c r="L51" s="1211"/>
      <c r="M51" s="1211"/>
      <c r="N51" s="1211"/>
      <c r="O51" s="1211"/>
      <c r="P51" s="1211"/>
      <c r="Q51" s="1211"/>
      <c r="R51" s="1211"/>
      <c r="S51" s="1211"/>
    </row>
    <row r="52" spans="1:19" ht="15">
      <c r="A52" s="1211" t="s">
        <v>147</v>
      </c>
      <c r="B52" s="1211"/>
      <c r="C52" s="1211"/>
      <c r="D52" s="1211"/>
      <c r="E52" s="1211"/>
      <c r="F52" s="1211"/>
      <c r="G52" s="1211"/>
      <c r="H52" s="1211"/>
      <c r="I52" s="1211"/>
      <c r="J52" s="1211"/>
      <c r="K52" s="1211"/>
      <c r="L52" s="1211"/>
      <c r="M52" s="1211"/>
      <c r="N52" s="1211"/>
      <c r="O52" s="1211"/>
      <c r="P52" s="1211"/>
      <c r="Q52" s="1211"/>
      <c r="R52" s="1211"/>
      <c r="S52" s="1211"/>
    </row>
    <row r="53" spans="1:19" ht="15">
      <c r="A53" s="1211" t="s">
        <v>1112</v>
      </c>
      <c r="B53" s="1211"/>
      <c r="C53" s="1211"/>
      <c r="D53" s="1211"/>
      <c r="E53" s="1211"/>
      <c r="F53" s="1211"/>
      <c r="G53" s="1211"/>
      <c r="H53" s="1211"/>
      <c r="I53" s="1211"/>
      <c r="J53" s="1211"/>
      <c r="K53" s="1211"/>
      <c r="L53" s="1211"/>
      <c r="M53" s="1211"/>
      <c r="N53" s="1211"/>
      <c r="O53" s="1211"/>
      <c r="P53" s="1211"/>
      <c r="Q53" s="1211"/>
      <c r="R53" s="1211"/>
      <c r="S53" s="1211"/>
    </row>
    <row r="54" spans="1:19" ht="15">
      <c r="A54" s="1211" t="s">
        <v>1113</v>
      </c>
      <c r="B54" s="1211"/>
      <c r="C54" s="1211"/>
      <c r="D54" s="1211"/>
      <c r="E54" s="1211"/>
      <c r="F54" s="1211"/>
      <c r="G54" s="1211"/>
      <c r="H54" s="1211"/>
      <c r="I54" s="1211"/>
      <c r="J54" s="1211"/>
      <c r="K54" s="1211"/>
      <c r="L54" s="1211"/>
      <c r="M54" s="1211"/>
      <c r="N54" s="1211"/>
      <c r="O54" s="1211"/>
      <c r="P54" s="1211"/>
      <c r="Q54" s="1211"/>
      <c r="R54" s="1211"/>
      <c r="S54" s="1211"/>
    </row>
    <row r="55" spans="1:19" ht="15">
      <c r="A55" s="1211" t="s">
        <v>1052</v>
      </c>
      <c r="B55" s="1211"/>
      <c r="C55" s="1211"/>
      <c r="D55" s="1211"/>
      <c r="E55" s="1211"/>
      <c r="F55" s="1211"/>
      <c r="G55" s="1211"/>
      <c r="H55" s="1211"/>
      <c r="I55" s="1211"/>
      <c r="J55" s="1211"/>
      <c r="K55" s="1211"/>
      <c r="L55" s="1211"/>
      <c r="M55" s="1211"/>
      <c r="N55" s="1211"/>
      <c r="O55" s="1211"/>
      <c r="P55" s="1211"/>
      <c r="Q55" s="1211"/>
      <c r="R55" s="1211"/>
      <c r="S55" s="1211"/>
    </row>
    <row r="56" spans="1:19" ht="15">
      <c r="A56" s="1211" t="s">
        <v>1053</v>
      </c>
      <c r="B56" s="1211"/>
      <c r="C56" s="1211"/>
      <c r="D56" s="1211"/>
      <c r="E56" s="1211"/>
      <c r="F56" s="1211"/>
      <c r="G56" s="1211"/>
      <c r="H56" s="1211"/>
      <c r="I56" s="1211"/>
      <c r="J56" s="1211"/>
      <c r="K56" s="1211"/>
      <c r="L56" s="1211"/>
      <c r="M56" s="1211"/>
      <c r="N56" s="1211"/>
      <c r="O56" s="1211"/>
      <c r="P56" s="1211"/>
      <c r="Q56" s="1211"/>
      <c r="R56" s="1211"/>
      <c r="S56" s="1211"/>
    </row>
    <row r="57" spans="1:19" ht="15">
      <c r="A57" s="1211" t="s">
        <v>148</v>
      </c>
      <c r="B57" s="1211"/>
      <c r="C57" s="1211"/>
      <c r="D57" s="1211"/>
      <c r="E57" s="1211"/>
      <c r="F57" s="1211"/>
      <c r="G57" s="1211"/>
      <c r="H57" s="1211"/>
      <c r="I57" s="1211"/>
      <c r="J57" s="1211"/>
      <c r="K57" s="1211"/>
      <c r="L57" s="1211"/>
      <c r="M57" s="1211"/>
      <c r="N57" s="1211"/>
      <c r="O57" s="1211"/>
      <c r="P57" s="1211"/>
      <c r="Q57" s="1211"/>
      <c r="R57" s="1211"/>
      <c r="S57" s="1211"/>
    </row>
    <row r="58" spans="1:19" ht="15">
      <c r="A58" s="1283" t="s">
        <v>161</v>
      </c>
      <c r="B58" s="1283"/>
      <c r="C58" s="1283"/>
      <c r="D58" s="1283"/>
      <c r="E58" s="1283"/>
      <c r="F58" s="1283"/>
      <c r="G58" s="1283"/>
      <c r="H58" s="1283"/>
      <c r="I58" s="1283"/>
      <c r="J58" s="1283"/>
      <c r="K58" s="1283"/>
      <c r="L58" s="1283"/>
      <c r="M58" s="1283"/>
      <c r="N58" s="1283"/>
      <c r="O58" s="1283"/>
      <c r="P58" s="1283"/>
      <c r="Q58" s="1283"/>
      <c r="R58" s="1283"/>
      <c r="S58" s="1283"/>
    </row>
    <row r="59" spans="1:19" ht="15">
      <c r="A59" s="1211" t="s">
        <v>149</v>
      </c>
      <c r="B59" s="1211"/>
      <c r="C59" s="1211"/>
      <c r="D59" s="1211"/>
      <c r="E59" s="1211"/>
      <c r="F59" s="1211"/>
      <c r="G59" s="1211"/>
      <c r="H59" s="1211"/>
      <c r="I59" s="1211"/>
      <c r="J59" s="1211"/>
      <c r="K59" s="1211"/>
      <c r="L59" s="1211"/>
      <c r="M59" s="1211"/>
      <c r="N59" s="1211"/>
      <c r="O59" s="1211"/>
      <c r="P59" s="1211"/>
      <c r="Q59" s="1211"/>
      <c r="R59" s="1211"/>
      <c r="S59" s="1211"/>
    </row>
    <row r="60" spans="3:6" ht="15">
      <c r="C60" s="647"/>
      <c r="D60" s="647"/>
      <c r="E60" s="647"/>
      <c r="F60" s="647"/>
    </row>
    <row r="61" ht="15">
      <c r="A61" s="576"/>
    </row>
  </sheetData>
  <sheetProtection/>
  <mergeCells count="42">
    <mergeCell ref="A54:S54"/>
    <mergeCell ref="A55:S55"/>
    <mergeCell ref="A56:S56"/>
    <mergeCell ref="A57:S57"/>
    <mergeCell ref="A58:S58"/>
    <mergeCell ref="A59:S59"/>
    <mergeCell ref="C44:E44"/>
    <mergeCell ref="D45:E45"/>
    <mergeCell ref="C46:E46"/>
    <mergeCell ref="A51:S51"/>
    <mergeCell ref="A52:S52"/>
    <mergeCell ref="A53:S53"/>
    <mergeCell ref="B31:E31"/>
    <mergeCell ref="C32:E32"/>
    <mergeCell ref="B38:E38"/>
    <mergeCell ref="D40:E40"/>
    <mergeCell ref="B41:E41"/>
    <mergeCell ref="C42:E42"/>
    <mergeCell ref="D14:E14"/>
    <mergeCell ref="B15:E15"/>
    <mergeCell ref="C16:E16"/>
    <mergeCell ref="C18:E18"/>
    <mergeCell ref="B25:E25"/>
    <mergeCell ref="B30:E30"/>
    <mergeCell ref="B6:E6"/>
    <mergeCell ref="B7:E7"/>
    <mergeCell ref="C8:E8"/>
    <mergeCell ref="C11:E11"/>
    <mergeCell ref="D12:E12"/>
    <mergeCell ref="D13:E13"/>
    <mergeCell ref="M3:M4"/>
    <mergeCell ref="N3:N4"/>
    <mergeCell ref="O3:O4"/>
    <mergeCell ref="P3:P4"/>
    <mergeCell ref="R3:R4"/>
    <mergeCell ref="S3:S4"/>
    <mergeCell ref="A3:A5"/>
    <mergeCell ref="B3:E5"/>
    <mergeCell ref="F3:F5"/>
    <mergeCell ref="G3:H3"/>
    <mergeCell ref="I3:J3"/>
    <mergeCell ref="K3:L3"/>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54"/>
</worksheet>
</file>

<file path=xl/worksheets/sheet11.xml><?xml version="1.0" encoding="utf-8"?>
<worksheet xmlns="http://schemas.openxmlformats.org/spreadsheetml/2006/main" xmlns:r="http://schemas.openxmlformats.org/officeDocument/2006/relationships">
  <sheetPr>
    <pageSetUpPr fitToPage="1"/>
  </sheetPr>
  <dimension ref="A1:H43"/>
  <sheetViews>
    <sheetView workbookViewId="0" topLeftCell="A1">
      <selection activeCell="F10" sqref="F10:F11"/>
    </sheetView>
  </sheetViews>
  <sheetFormatPr defaultColWidth="9.140625" defaultRowHeight="15"/>
  <cols>
    <col min="1" max="1" width="3.28125" style="3" customWidth="1"/>
    <col min="2" max="2" width="7.8515625" style="3" customWidth="1"/>
    <col min="3" max="3" width="56.7109375" style="3" customWidth="1"/>
    <col min="4" max="4" width="17.00390625" style="3" customWidth="1"/>
    <col min="5" max="5" width="16.421875" style="3" customWidth="1"/>
    <col min="6" max="6" width="11.421875" style="3" customWidth="1"/>
    <col min="7" max="7" width="2.421875" style="3" customWidth="1"/>
    <col min="8" max="8" width="29.8515625" style="3" customWidth="1"/>
    <col min="9" max="16384" width="9.140625" style="3" customWidth="1"/>
  </cols>
  <sheetData>
    <row r="1" spans="1:8" ht="15.75">
      <c r="A1" s="659" t="s">
        <v>1030</v>
      </c>
      <c r="B1" s="293"/>
      <c r="C1" s="293"/>
      <c r="D1" s="371"/>
      <c r="E1" s="285"/>
      <c r="F1" s="372"/>
      <c r="G1" s="335"/>
      <c r="H1" s="373"/>
    </row>
    <row r="2" spans="1:8" s="1" customFormat="1" ht="15" thickBot="1">
      <c r="A2" s="285"/>
      <c r="B2" s="285"/>
      <c r="C2" s="285"/>
      <c r="D2" s="285"/>
      <c r="E2" s="285"/>
      <c r="F2" s="342" t="s">
        <v>697</v>
      </c>
      <c r="G2" s="285"/>
      <c r="H2" s="374"/>
    </row>
    <row r="3" spans="1:8" s="4" customFormat="1" ht="19.5" customHeight="1">
      <c r="A3" s="1295" t="s">
        <v>669</v>
      </c>
      <c r="B3" s="1293" t="s">
        <v>901</v>
      </c>
      <c r="C3" s="1293"/>
      <c r="D3" s="1299" t="s">
        <v>1031</v>
      </c>
      <c r="E3" s="1300"/>
      <c r="F3" s="1301"/>
      <c r="G3" s="45"/>
      <c r="H3" s="341"/>
    </row>
    <row r="4" spans="1:8" s="4" customFormat="1" ht="13.5" customHeight="1" thickBot="1">
      <c r="A4" s="1296"/>
      <c r="B4" s="1294"/>
      <c r="C4" s="1294"/>
      <c r="D4" s="375" t="s">
        <v>782</v>
      </c>
      <c r="E4" s="375" t="s">
        <v>698</v>
      </c>
      <c r="F4" s="376" t="s">
        <v>695</v>
      </c>
      <c r="G4" s="45"/>
      <c r="H4" s="341"/>
    </row>
    <row r="5" spans="1:8" s="4" customFormat="1" ht="12.75" customHeight="1">
      <c r="A5" s="566" t="s">
        <v>94</v>
      </c>
      <c r="B5" s="1288" t="s">
        <v>109</v>
      </c>
      <c r="C5" s="1288"/>
      <c r="D5" s="386">
        <f>SUM(D6:D9)</f>
        <v>7.16219</v>
      </c>
      <c r="E5" s="386">
        <f>SUM(E6:E9)</f>
        <v>102.25017</v>
      </c>
      <c r="F5" s="387">
        <f aca="true" t="shared" si="0" ref="F5:F11">SUM(D5+E5)</f>
        <v>109.41235999999999</v>
      </c>
      <c r="G5" s="45"/>
      <c r="H5" s="341"/>
    </row>
    <row r="6" spans="1:8" s="4" customFormat="1" ht="12.75" customHeight="1">
      <c r="A6" s="567" t="s">
        <v>95</v>
      </c>
      <c r="B6" s="1289" t="s">
        <v>829</v>
      </c>
      <c r="C6" s="661" t="s">
        <v>902</v>
      </c>
      <c r="D6" s="80">
        <v>7.16219</v>
      </c>
      <c r="E6" s="80">
        <v>-8.89748</v>
      </c>
      <c r="F6" s="388">
        <f t="shared" si="0"/>
        <v>-1.73529</v>
      </c>
      <c r="G6" s="45"/>
      <c r="H6" s="378"/>
    </row>
    <row r="7" spans="1:8" s="4" customFormat="1" ht="12.75" customHeight="1">
      <c r="A7" s="567" t="s">
        <v>96</v>
      </c>
      <c r="B7" s="1290"/>
      <c r="C7" s="377" t="s">
        <v>903</v>
      </c>
      <c r="D7" s="80"/>
      <c r="E7" s="80">
        <v>82.96702</v>
      </c>
      <c r="F7" s="388">
        <f t="shared" si="0"/>
        <v>82.96702</v>
      </c>
      <c r="G7" s="45"/>
      <c r="H7" s="378"/>
    </row>
    <row r="8" spans="1:8" s="4" customFormat="1" ht="12.75" customHeight="1">
      <c r="A8" s="567" t="s">
        <v>97</v>
      </c>
      <c r="B8" s="1290"/>
      <c r="C8" s="377" t="s">
        <v>907</v>
      </c>
      <c r="D8" s="80"/>
      <c r="E8" s="80"/>
      <c r="F8" s="388">
        <f t="shared" si="0"/>
        <v>0</v>
      </c>
      <c r="G8" s="45"/>
      <c r="H8" s="378"/>
    </row>
    <row r="9" spans="1:8" s="4" customFormat="1" ht="12.75" customHeight="1">
      <c r="A9" s="567" t="s">
        <v>98</v>
      </c>
      <c r="B9" s="1291"/>
      <c r="C9" s="339" t="s">
        <v>906</v>
      </c>
      <c r="D9" s="80"/>
      <c r="E9" s="80">
        <v>28.18063</v>
      </c>
      <c r="F9" s="388">
        <f t="shared" si="0"/>
        <v>28.18063</v>
      </c>
      <c r="G9" s="45"/>
      <c r="H9" s="378"/>
    </row>
    <row r="10" spans="1:8" s="4" customFormat="1" ht="12.75" customHeight="1">
      <c r="A10" s="568" t="s">
        <v>99</v>
      </c>
      <c r="B10" s="1306" t="s">
        <v>108</v>
      </c>
      <c r="C10" s="1307"/>
      <c r="D10" s="570">
        <v>67354.80489</v>
      </c>
      <c r="E10" s="570">
        <v>3489.29578</v>
      </c>
      <c r="F10" s="571">
        <f t="shared" si="0"/>
        <v>70844.10067</v>
      </c>
      <c r="G10" s="45"/>
      <c r="H10" s="378"/>
    </row>
    <row r="11" spans="1:8" s="4" customFormat="1" ht="12.75" customHeight="1">
      <c r="A11" s="568" t="s">
        <v>954</v>
      </c>
      <c r="B11" s="379" t="s">
        <v>897</v>
      </c>
      <c r="C11" s="380"/>
      <c r="D11" s="386">
        <f>SUM(D12:D15)</f>
        <v>0</v>
      </c>
      <c r="E11" s="386">
        <f>SUM(E12:E15)</f>
        <v>1392.01246</v>
      </c>
      <c r="F11" s="387">
        <f t="shared" si="0"/>
        <v>1392.01246</v>
      </c>
      <c r="G11" s="45"/>
      <c r="H11" s="378"/>
    </row>
    <row r="12" spans="1:8" s="4" customFormat="1" ht="12.75" customHeight="1">
      <c r="A12" s="567" t="s">
        <v>100</v>
      </c>
      <c r="B12" s="1289" t="s">
        <v>829</v>
      </c>
      <c r="C12" s="303" t="s">
        <v>701</v>
      </c>
      <c r="D12" s="36"/>
      <c r="E12" s="36"/>
      <c r="F12" s="388">
        <f aca="true" t="shared" si="1" ref="F12:F18">SUM(D12+E12)</f>
        <v>0</v>
      </c>
      <c r="G12" s="45"/>
      <c r="H12" s="378"/>
    </row>
    <row r="13" spans="1:8" s="4" customFormat="1" ht="12.75" customHeight="1">
      <c r="A13" s="567" t="s">
        <v>101</v>
      </c>
      <c r="B13" s="1290"/>
      <c r="C13" s="303" t="s">
        <v>700</v>
      </c>
      <c r="D13" s="36"/>
      <c r="E13" s="36"/>
      <c r="F13" s="388">
        <f t="shared" si="1"/>
        <v>0</v>
      </c>
      <c r="G13" s="45"/>
      <c r="H13" s="378"/>
    </row>
    <row r="14" spans="1:8" s="4" customFormat="1" ht="12.75" customHeight="1">
      <c r="A14" s="567" t="s">
        <v>102</v>
      </c>
      <c r="B14" s="1290"/>
      <c r="C14" s="303" t="s">
        <v>110</v>
      </c>
      <c r="D14" s="36"/>
      <c r="E14" s="36">
        <v>1392.01246</v>
      </c>
      <c r="F14" s="388">
        <f t="shared" si="1"/>
        <v>1392.01246</v>
      </c>
      <c r="G14" s="45"/>
      <c r="H14" s="378"/>
    </row>
    <row r="15" spans="1:8" s="4" customFormat="1" ht="12.75" customHeight="1">
      <c r="A15" s="567" t="s">
        <v>103</v>
      </c>
      <c r="B15" s="1291"/>
      <c r="C15" s="303" t="s">
        <v>673</v>
      </c>
      <c r="D15" s="36"/>
      <c r="E15" s="36"/>
      <c r="F15" s="388">
        <f t="shared" si="1"/>
        <v>0</v>
      </c>
      <c r="G15" s="45"/>
      <c r="H15" s="378"/>
    </row>
    <row r="16" spans="1:8" s="4" customFormat="1" ht="12.75" customHeight="1">
      <c r="A16" s="568" t="s">
        <v>956</v>
      </c>
      <c r="B16" s="660" t="s">
        <v>898</v>
      </c>
      <c r="C16" s="380"/>
      <c r="D16" s="386">
        <f>SUM(D17:D19)</f>
        <v>0</v>
      </c>
      <c r="E16" s="386">
        <f>SUM(E17:E19)</f>
        <v>0</v>
      </c>
      <c r="F16" s="387">
        <f t="shared" si="1"/>
        <v>0</v>
      </c>
      <c r="G16" s="45"/>
      <c r="H16" s="378"/>
    </row>
    <row r="17" spans="1:8" s="4" customFormat="1" ht="12.75" customHeight="1">
      <c r="A17" s="567" t="s">
        <v>104</v>
      </c>
      <c r="B17" s="1289" t="s">
        <v>829</v>
      </c>
      <c r="C17" s="381" t="s">
        <v>701</v>
      </c>
      <c r="D17" s="36"/>
      <c r="E17" s="36"/>
      <c r="F17" s="388">
        <f t="shared" si="1"/>
        <v>0</v>
      </c>
      <c r="G17" s="45"/>
      <c r="H17" s="378"/>
    </row>
    <row r="18" spans="1:8" s="4" customFormat="1" ht="12.75" customHeight="1">
      <c r="A18" s="567" t="s">
        <v>105</v>
      </c>
      <c r="B18" s="1290"/>
      <c r="C18" s="381" t="s">
        <v>700</v>
      </c>
      <c r="D18" s="36"/>
      <c r="E18" s="36"/>
      <c r="F18" s="388">
        <f t="shared" si="1"/>
        <v>0</v>
      </c>
      <c r="G18" s="45"/>
      <c r="H18" s="378"/>
    </row>
    <row r="19" spans="1:8" s="4" customFormat="1" ht="12.75" customHeight="1">
      <c r="A19" s="567" t="s">
        <v>106</v>
      </c>
      <c r="B19" s="1291"/>
      <c r="C19" s="381" t="s">
        <v>673</v>
      </c>
      <c r="D19" s="36"/>
      <c r="E19" s="36"/>
      <c r="F19" s="388">
        <f>SUM(D19+E19)</f>
        <v>0</v>
      </c>
      <c r="G19" s="45"/>
      <c r="H19" s="378"/>
    </row>
    <row r="20" spans="1:8" ht="12.75" customHeight="1">
      <c r="A20" s="568" t="s">
        <v>107</v>
      </c>
      <c r="B20" s="1302" t="s">
        <v>899</v>
      </c>
      <c r="C20" s="1303"/>
      <c r="D20" s="389"/>
      <c r="E20" s="389"/>
      <c r="F20" s="387">
        <f>SUM(D20+E20)</f>
        <v>0</v>
      </c>
      <c r="G20" s="45"/>
      <c r="H20" s="378"/>
    </row>
    <row r="21" spans="1:8" ht="12.75" customHeight="1" thickBot="1">
      <c r="A21" s="569" t="s">
        <v>958</v>
      </c>
      <c r="B21" s="1304" t="s">
        <v>900</v>
      </c>
      <c r="C21" s="1305"/>
      <c r="D21" s="390"/>
      <c r="E21" s="390"/>
      <c r="F21" s="391">
        <f>SUM(D21+E21)</f>
        <v>0</v>
      </c>
      <c r="G21" s="45"/>
      <c r="H21" s="382"/>
    </row>
    <row r="22" spans="1:8" ht="13.5">
      <c r="A22" s="383"/>
      <c r="B22" s="335"/>
      <c r="C22" s="335"/>
      <c r="D22" s="335"/>
      <c r="E22" s="383"/>
      <c r="F22" s="384"/>
      <c r="G22" s="45"/>
      <c r="H22" s="382"/>
    </row>
    <row r="23" spans="1:8" ht="13.5">
      <c r="A23" s="49" t="s">
        <v>828</v>
      </c>
      <c r="B23" s="311"/>
      <c r="C23" s="311"/>
      <c r="D23" s="335"/>
      <c r="E23" s="383"/>
      <c r="F23" s="384"/>
      <c r="G23" s="45"/>
      <c r="H23" s="382"/>
    </row>
    <row r="24" spans="1:8" ht="13.5">
      <c r="A24" s="1297" t="s">
        <v>1034</v>
      </c>
      <c r="B24" s="1298"/>
      <c r="C24" s="1298"/>
      <c r="D24" s="1298"/>
      <c r="E24" s="1298"/>
      <c r="F24" s="1298"/>
      <c r="G24" s="45"/>
      <c r="H24" s="382"/>
    </row>
    <row r="25" spans="1:8" ht="93.75" customHeight="1">
      <c r="A25" s="1211" t="s">
        <v>0</v>
      </c>
      <c r="B25" s="1292"/>
      <c r="C25" s="1292"/>
      <c r="D25" s="1292"/>
      <c r="E25" s="1292"/>
      <c r="F25" s="1292"/>
      <c r="G25" s="378"/>
      <c r="H25" s="382"/>
    </row>
    <row r="26" spans="1:8" ht="89.25" customHeight="1">
      <c r="A26" s="1284" t="s">
        <v>1</v>
      </c>
      <c r="B26" s="1285"/>
      <c r="C26" s="1285"/>
      <c r="D26" s="1285"/>
      <c r="E26" s="1285"/>
      <c r="F26" s="1285"/>
      <c r="G26" s="378"/>
      <c r="H26" s="382"/>
    </row>
    <row r="27" spans="1:8" ht="94.5" customHeight="1">
      <c r="A27" s="1284" t="s">
        <v>2</v>
      </c>
      <c r="B27" s="1285"/>
      <c r="C27" s="1285"/>
      <c r="D27" s="1285"/>
      <c r="E27" s="1285"/>
      <c r="F27" s="1285"/>
      <c r="G27" s="378"/>
      <c r="H27" s="385"/>
    </row>
    <row r="28" spans="1:8" ht="68.25" customHeight="1">
      <c r="A28" s="1284" t="s">
        <v>3</v>
      </c>
      <c r="B28" s="1285"/>
      <c r="C28" s="1285"/>
      <c r="D28" s="1285"/>
      <c r="E28" s="1285"/>
      <c r="F28" s="1285"/>
      <c r="G28" s="378"/>
      <c r="H28" s="382"/>
    </row>
    <row r="29" spans="1:8" ht="45.75" customHeight="1">
      <c r="A29" s="1284" t="s">
        <v>1032</v>
      </c>
      <c r="B29" s="1285"/>
      <c r="C29" s="1285"/>
      <c r="D29" s="1285"/>
      <c r="E29" s="1285"/>
      <c r="F29" s="1285"/>
      <c r="G29" s="378"/>
      <c r="H29" s="382"/>
    </row>
    <row r="30" spans="1:8" ht="15.75">
      <c r="A30" s="1284" t="s">
        <v>1033</v>
      </c>
      <c r="B30" s="1285"/>
      <c r="C30" s="1285"/>
      <c r="D30" s="1285"/>
      <c r="E30" s="1285"/>
      <c r="F30" s="1285"/>
      <c r="G30" s="378"/>
      <c r="H30" s="382"/>
    </row>
    <row r="31" spans="1:8" ht="15.75">
      <c r="A31" s="1286"/>
      <c r="B31" s="1287"/>
      <c r="C31" s="1287"/>
      <c r="D31" s="1287"/>
      <c r="E31" s="1287"/>
      <c r="F31" s="1287"/>
      <c r="G31" s="378"/>
      <c r="H31" s="382"/>
    </row>
    <row r="32" spans="1:8" ht="12.75">
      <c r="A32" s="382"/>
      <c r="B32" s="382"/>
      <c r="C32" s="382"/>
      <c r="D32" s="382"/>
      <c r="E32" s="382"/>
      <c r="F32" s="382"/>
      <c r="G32" s="378"/>
      <c r="H32" s="382"/>
    </row>
    <row r="33" spans="1:8" ht="12.75">
      <c r="A33" s="382"/>
      <c r="B33" s="382"/>
      <c r="C33" s="382"/>
      <c r="D33" s="382"/>
      <c r="E33" s="382"/>
      <c r="F33" s="382"/>
      <c r="G33" s="378"/>
      <c r="H33" s="382"/>
    </row>
    <row r="34" spans="1:8" ht="12.75">
      <c r="A34" s="382"/>
      <c r="B34" s="382"/>
      <c r="C34" s="382"/>
      <c r="D34" s="382"/>
      <c r="E34" s="382"/>
      <c r="F34" s="382"/>
      <c r="G34" s="378"/>
      <c r="H34" s="382"/>
    </row>
    <row r="35" spans="1:8" ht="12.75">
      <c r="A35" s="382"/>
      <c r="B35" s="382"/>
      <c r="C35" s="382"/>
      <c r="D35" s="382"/>
      <c r="E35" s="382"/>
      <c r="F35" s="382"/>
      <c r="G35" s="378"/>
      <c r="H35" s="382"/>
    </row>
    <row r="36" spans="1:8" ht="12.75">
      <c r="A36" s="382"/>
      <c r="B36" s="382"/>
      <c r="C36" s="382"/>
      <c r="D36" s="382"/>
      <c r="E36" s="382"/>
      <c r="F36" s="382"/>
      <c r="G36" s="382"/>
      <c r="H36" s="382"/>
    </row>
    <row r="37" spans="1:8" ht="12.75">
      <c r="A37" s="382"/>
      <c r="B37" s="382"/>
      <c r="C37" s="382"/>
      <c r="D37" s="382"/>
      <c r="E37" s="382"/>
      <c r="F37" s="382"/>
      <c r="G37" s="382"/>
      <c r="H37" s="382"/>
    </row>
    <row r="38" spans="1:8" ht="12.75">
      <c r="A38" s="382"/>
      <c r="B38" s="382"/>
      <c r="C38" s="382"/>
      <c r="D38" s="382"/>
      <c r="E38" s="382"/>
      <c r="F38" s="382"/>
      <c r="G38" s="382"/>
      <c r="H38" s="382"/>
    </row>
    <row r="39" spans="1:8" ht="12.75">
      <c r="A39" s="382"/>
      <c r="B39" s="382"/>
      <c r="C39" s="382"/>
      <c r="D39" s="382"/>
      <c r="E39" s="382"/>
      <c r="F39" s="382"/>
      <c r="G39" s="382"/>
      <c r="H39" s="382"/>
    </row>
    <row r="40" spans="1:8" ht="12.75">
      <c r="A40" s="382"/>
      <c r="B40" s="382"/>
      <c r="C40" s="382"/>
      <c r="D40" s="382"/>
      <c r="E40" s="382"/>
      <c r="F40" s="382"/>
      <c r="G40" s="382"/>
      <c r="H40" s="382"/>
    </row>
    <row r="42" ht="12.75">
      <c r="A42" s="2"/>
    </row>
    <row r="43" ht="12.75">
      <c r="A43" s="2"/>
    </row>
  </sheetData>
  <sheetProtection sheet="1" formatRows="0" insertRows="0" deleteRows="0"/>
  <mergeCells count="18">
    <mergeCell ref="A29:F29"/>
    <mergeCell ref="B3:C4"/>
    <mergeCell ref="A3:A4"/>
    <mergeCell ref="A24:F24"/>
    <mergeCell ref="D3:F3"/>
    <mergeCell ref="B20:C20"/>
    <mergeCell ref="B21:C21"/>
    <mergeCell ref="B10:C10"/>
    <mergeCell ref="A30:F30"/>
    <mergeCell ref="A31:F31"/>
    <mergeCell ref="B5:C5"/>
    <mergeCell ref="B6:B9"/>
    <mergeCell ref="A28:F28"/>
    <mergeCell ref="A25:F25"/>
    <mergeCell ref="A26:F26"/>
    <mergeCell ref="A27:F27"/>
    <mergeCell ref="B12:B15"/>
    <mergeCell ref="B17:B19"/>
  </mergeCells>
  <printOptions horizontalCentered="1"/>
  <pageMargins left="0.5905511811023623" right="0.5905511811023623" top="0.6692913385826772" bottom="0.6692913385826772" header="0.15748031496062992" footer="0.15748031496062992"/>
  <pageSetup cellComments="asDisplayed" fitToHeight="1"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selection activeCell="F15" sqref="F15"/>
    </sheetView>
  </sheetViews>
  <sheetFormatPr defaultColWidth="9.140625" defaultRowHeight="15"/>
  <cols>
    <col min="1" max="1" width="3.421875" style="19" customWidth="1"/>
    <col min="2" max="2" width="49.421875" style="9" customWidth="1"/>
    <col min="3" max="3" width="16.421875" style="9" customWidth="1"/>
    <col min="4" max="4" width="17.7109375" style="9" customWidth="1"/>
    <col min="5" max="5" width="17.28125" style="9" customWidth="1"/>
    <col min="6" max="6" width="17.00390625" style="9" customWidth="1"/>
    <col min="7" max="7" width="9.140625" style="9" customWidth="1"/>
    <col min="8" max="10" width="8.8515625" style="0" customWidth="1"/>
    <col min="11" max="16384" width="9.140625" style="9" customWidth="1"/>
  </cols>
  <sheetData>
    <row r="1" spans="1:9" ht="15.75">
      <c r="A1" s="340" t="s">
        <v>998</v>
      </c>
      <c r="B1" s="293"/>
      <c r="C1" s="285"/>
      <c r="D1" s="285"/>
      <c r="E1" s="285"/>
      <c r="F1" s="285"/>
      <c r="G1" s="285"/>
      <c r="H1" s="341"/>
      <c r="I1" s="341"/>
    </row>
    <row r="2" spans="1:9" ht="15.75" thickBot="1">
      <c r="A2" s="301"/>
      <c r="B2" s="285"/>
      <c r="C2" s="285"/>
      <c r="D2" s="342"/>
      <c r="E2" s="285"/>
      <c r="F2" s="342" t="s">
        <v>781</v>
      </c>
      <c r="G2" s="285"/>
      <c r="H2" s="341"/>
      <c r="I2" s="341"/>
    </row>
    <row r="3" spans="1:9" ht="26.25" customHeight="1">
      <c r="A3" s="1311" t="s">
        <v>669</v>
      </c>
      <c r="B3" s="1313" t="s">
        <v>702</v>
      </c>
      <c r="C3" s="657" t="s">
        <v>865</v>
      </c>
      <c r="D3" s="657" t="s">
        <v>866</v>
      </c>
      <c r="E3" s="343" t="s">
        <v>864</v>
      </c>
      <c r="F3" s="344" t="s">
        <v>910</v>
      </c>
      <c r="G3" s="285"/>
      <c r="H3" s="341"/>
      <c r="I3" s="341"/>
    </row>
    <row r="4" spans="1:9" ht="12" customHeight="1" thickBot="1">
      <c r="A4" s="1312"/>
      <c r="B4" s="1314"/>
      <c r="C4" s="658" t="s">
        <v>749</v>
      </c>
      <c r="D4" s="658" t="s">
        <v>750</v>
      </c>
      <c r="E4" s="658" t="s">
        <v>751</v>
      </c>
      <c r="F4" s="345" t="s">
        <v>752</v>
      </c>
      <c r="G4" s="285"/>
      <c r="H4" s="341"/>
      <c r="I4" s="341"/>
    </row>
    <row r="5" spans="1:9" ht="18" customHeight="1">
      <c r="A5" s="653">
        <v>1</v>
      </c>
      <c r="B5" s="346" t="s">
        <v>896</v>
      </c>
      <c r="C5" s="347">
        <f>SUM(C6:C9)</f>
        <v>16226.68781</v>
      </c>
      <c r="D5" s="347">
        <f>SUM(D6:D9)</f>
        <v>4728.4878100000005</v>
      </c>
      <c r="E5" s="347">
        <f>SUM(E6:E9)</f>
        <v>6938</v>
      </c>
      <c r="F5" s="348">
        <v>0</v>
      </c>
      <c r="G5" s="285"/>
      <c r="H5" s="341"/>
      <c r="I5" s="341"/>
    </row>
    <row r="6" spans="1:12" ht="12.75" customHeight="1">
      <c r="A6" s="349">
        <v>2</v>
      </c>
      <c r="B6" s="350" t="s">
        <v>703</v>
      </c>
      <c r="C6" s="351">
        <v>0</v>
      </c>
      <c r="D6" s="656">
        <v>4721.34781</v>
      </c>
      <c r="E6" s="78">
        <v>4897</v>
      </c>
      <c r="F6" s="649">
        <v>0.477</v>
      </c>
      <c r="G6" s="285"/>
      <c r="H6" s="341"/>
      <c r="I6" s="341"/>
      <c r="K6" s="69"/>
      <c r="L6" s="69"/>
    </row>
    <row r="7" spans="1:12" ht="12.75" customHeight="1">
      <c r="A7" s="349">
        <v>3</v>
      </c>
      <c r="B7" s="352" t="s">
        <v>783</v>
      </c>
      <c r="C7" s="38">
        <v>13728.31373</v>
      </c>
      <c r="D7" s="351">
        <v>0</v>
      </c>
      <c r="E7" s="78">
        <v>1127</v>
      </c>
      <c r="F7" s="650">
        <v>12.175</v>
      </c>
      <c r="G7" s="285"/>
      <c r="H7" s="341"/>
      <c r="I7" s="341"/>
      <c r="K7" s="69"/>
      <c r="L7" s="69"/>
    </row>
    <row r="8" spans="1:12" ht="12.75" customHeight="1">
      <c r="A8" s="349">
        <v>4</v>
      </c>
      <c r="B8" s="352" t="s">
        <v>784</v>
      </c>
      <c r="C8" s="38">
        <v>2498.37408</v>
      </c>
      <c r="D8" s="351">
        <v>0</v>
      </c>
      <c r="E8" s="78">
        <v>913</v>
      </c>
      <c r="F8" s="650">
        <v>2.736</v>
      </c>
      <c r="G8" s="285"/>
      <c r="H8" s="341"/>
      <c r="I8" s="341"/>
      <c r="K8" s="69"/>
      <c r="L8" s="69"/>
    </row>
    <row r="9" spans="1:11" ht="12.75" customHeight="1">
      <c r="A9" s="349">
        <v>5</v>
      </c>
      <c r="B9" s="353" t="s">
        <v>704</v>
      </c>
      <c r="C9" s="351">
        <v>0</v>
      </c>
      <c r="D9" s="38">
        <v>7.14</v>
      </c>
      <c r="E9" s="78">
        <v>1</v>
      </c>
      <c r="F9" s="650">
        <v>7</v>
      </c>
      <c r="G9" s="285"/>
      <c r="H9" s="341"/>
      <c r="I9" s="341"/>
      <c r="K9" s="69"/>
    </row>
    <row r="10" spans="1:11" ht="21" customHeight="1">
      <c r="A10" s="654">
        <v>6</v>
      </c>
      <c r="B10" s="354" t="s">
        <v>46</v>
      </c>
      <c r="C10" s="355">
        <f>SUM(C11:C23)</f>
        <v>0</v>
      </c>
      <c r="D10" s="355">
        <f>SUM(D11:D23)</f>
        <v>4527.46449</v>
      </c>
      <c r="E10" s="355">
        <f>SUM(E11:E23)</f>
        <v>3232</v>
      </c>
      <c r="F10" s="356">
        <v>0</v>
      </c>
      <c r="G10" s="285"/>
      <c r="H10" s="341"/>
      <c r="I10" s="341"/>
      <c r="K10" s="69"/>
    </row>
    <row r="11" spans="1:9" ht="12.75" customHeight="1">
      <c r="A11" s="349">
        <v>7</v>
      </c>
      <c r="B11" s="357" t="s">
        <v>786</v>
      </c>
      <c r="C11" s="351">
        <v>0</v>
      </c>
      <c r="D11" s="369">
        <v>2916.98935</v>
      </c>
      <c r="E11" s="78">
        <v>637</v>
      </c>
      <c r="F11" s="650">
        <v>4.579</v>
      </c>
      <c r="G11" s="285"/>
      <c r="H11" s="341"/>
      <c r="I11" s="341"/>
    </row>
    <row r="12" spans="1:9" ht="12.75" customHeight="1">
      <c r="A12" s="349">
        <v>8</v>
      </c>
      <c r="B12" s="358" t="s">
        <v>785</v>
      </c>
      <c r="C12" s="351">
        <v>0</v>
      </c>
      <c r="D12" s="369">
        <v>1213.7808</v>
      </c>
      <c r="E12" s="78">
        <v>2520</v>
      </c>
      <c r="F12" s="651">
        <v>0.48</v>
      </c>
      <c r="G12" s="285"/>
      <c r="H12" s="341"/>
      <c r="I12" s="341"/>
    </row>
    <row r="13" spans="1:9" ht="12.75" customHeight="1">
      <c r="A13" s="349">
        <v>9</v>
      </c>
      <c r="B13" s="662" t="s">
        <v>4</v>
      </c>
      <c r="C13" s="351">
        <v>0</v>
      </c>
      <c r="D13" s="370"/>
      <c r="E13" s="81"/>
      <c r="F13" s="652"/>
      <c r="G13" s="285"/>
      <c r="H13" s="341"/>
      <c r="I13" s="341"/>
    </row>
    <row r="14" spans="1:9" ht="12.75" customHeight="1">
      <c r="A14" s="349">
        <v>10</v>
      </c>
      <c r="B14" s="662" t="s">
        <v>6</v>
      </c>
      <c r="C14" s="351">
        <v>0</v>
      </c>
      <c r="D14" s="370">
        <v>396.69434</v>
      </c>
      <c r="E14" s="81">
        <v>75</v>
      </c>
      <c r="F14" s="652">
        <v>5.289</v>
      </c>
      <c r="G14" s="285"/>
      <c r="H14" s="341"/>
      <c r="I14" s="341"/>
    </row>
    <row r="15" spans="1:9" ht="12.75" customHeight="1">
      <c r="A15" s="349">
        <v>11</v>
      </c>
      <c r="B15" s="662" t="s">
        <v>5</v>
      </c>
      <c r="C15" s="351">
        <v>0</v>
      </c>
      <c r="D15" s="370"/>
      <c r="E15" s="81"/>
      <c r="F15" s="652"/>
      <c r="G15" s="285"/>
      <c r="H15" s="341"/>
      <c r="I15" s="341"/>
    </row>
    <row r="16" spans="1:9" ht="12.75" customHeight="1">
      <c r="A16" s="349">
        <v>12</v>
      </c>
      <c r="B16" s="662" t="s">
        <v>1063</v>
      </c>
      <c r="C16" s="351">
        <v>0</v>
      </c>
      <c r="D16" s="370"/>
      <c r="E16" s="81"/>
      <c r="F16" s="652"/>
      <c r="G16" s="285"/>
      <c r="H16" s="341"/>
      <c r="I16" s="341"/>
    </row>
    <row r="17" spans="1:9" ht="12.75" customHeight="1">
      <c r="A17" s="349">
        <v>13</v>
      </c>
      <c r="B17" s="359" t="s">
        <v>43</v>
      </c>
      <c r="C17" s="351">
        <v>0</v>
      </c>
      <c r="D17" s="370"/>
      <c r="E17" s="81"/>
      <c r="F17" s="652"/>
      <c r="G17" s="285"/>
      <c r="H17" s="341"/>
      <c r="I17" s="341"/>
    </row>
    <row r="18" spans="1:9" ht="27.75">
      <c r="A18" s="349">
        <v>14</v>
      </c>
      <c r="B18" s="662" t="s">
        <v>1064</v>
      </c>
      <c r="C18" s="351">
        <v>0</v>
      </c>
      <c r="D18" s="370"/>
      <c r="E18" s="81"/>
      <c r="F18" s="652"/>
      <c r="G18" s="285"/>
      <c r="H18" s="341"/>
      <c r="I18" s="341"/>
    </row>
    <row r="19" spans="1:9" ht="42">
      <c r="A19" s="349">
        <v>15</v>
      </c>
      <c r="B19" s="662" t="s">
        <v>1065</v>
      </c>
      <c r="C19" s="351">
        <v>0</v>
      </c>
      <c r="D19" s="370"/>
      <c r="E19" s="81"/>
      <c r="F19" s="652"/>
      <c r="G19" s="285"/>
      <c r="H19" s="341"/>
      <c r="I19" s="341"/>
    </row>
    <row r="20" spans="1:9" ht="15">
      <c r="A20" s="349">
        <v>16</v>
      </c>
      <c r="B20" s="662" t="s">
        <v>1066</v>
      </c>
      <c r="C20" s="351">
        <v>0</v>
      </c>
      <c r="D20" s="370"/>
      <c r="E20" s="81"/>
      <c r="F20" s="652"/>
      <c r="G20" s="285"/>
      <c r="H20" s="341"/>
      <c r="I20" s="341"/>
    </row>
    <row r="21" spans="1:9" ht="15">
      <c r="A21" s="349">
        <v>17</v>
      </c>
      <c r="B21" s="662" t="s">
        <v>7</v>
      </c>
      <c r="C21" s="351">
        <v>0</v>
      </c>
      <c r="D21" s="370"/>
      <c r="E21" s="81"/>
      <c r="F21" s="652"/>
      <c r="G21" s="285"/>
      <c r="H21" s="341"/>
      <c r="I21" s="341"/>
    </row>
    <row r="22" spans="1:9" ht="27.75">
      <c r="A22" s="349">
        <v>18</v>
      </c>
      <c r="B22" s="662" t="s">
        <v>44</v>
      </c>
      <c r="C22" s="351">
        <v>0</v>
      </c>
      <c r="D22" s="370"/>
      <c r="E22" s="81"/>
      <c r="F22" s="652"/>
      <c r="G22" s="285"/>
      <c r="H22" s="341"/>
      <c r="I22" s="341"/>
    </row>
    <row r="23" spans="1:9" ht="15.75" thickBot="1">
      <c r="A23" s="349">
        <v>19</v>
      </c>
      <c r="B23" s="662" t="s">
        <v>8</v>
      </c>
      <c r="C23" s="351">
        <v>0</v>
      </c>
      <c r="D23" s="351">
        <v>0</v>
      </c>
      <c r="E23" s="351">
        <v>0</v>
      </c>
      <c r="F23" s="666">
        <v>0.23</v>
      </c>
      <c r="G23" s="285"/>
      <c r="H23" s="341"/>
      <c r="I23" s="341"/>
    </row>
    <row r="24" spans="1:9" ht="17.25" customHeight="1" thickBot="1">
      <c r="A24" s="663">
        <v>20</v>
      </c>
      <c r="B24" s="664" t="s">
        <v>9</v>
      </c>
      <c r="C24" s="88">
        <f>C5+C10</f>
        <v>16226.68781</v>
      </c>
      <c r="D24" s="88">
        <f>D5+D10</f>
        <v>9255.9523</v>
      </c>
      <c r="E24" s="88">
        <f>E5+E10</f>
        <v>10170</v>
      </c>
      <c r="F24" s="360">
        <v>0</v>
      </c>
      <c r="G24" s="285"/>
      <c r="H24" s="341"/>
      <c r="I24" s="341"/>
    </row>
    <row r="25" spans="1:9" ht="12.75" customHeight="1">
      <c r="A25" s="337"/>
      <c r="B25" s="442" t="s">
        <v>447</v>
      </c>
      <c r="C25" s="443">
        <f>C24-'11.c'!C4</f>
        <v>0</v>
      </c>
      <c r="D25" s="89"/>
      <c r="E25" s="90"/>
      <c r="F25" s="335"/>
      <c r="G25" s="285"/>
      <c r="H25" s="341"/>
      <c r="I25" s="341"/>
    </row>
    <row r="26" spans="1:9" ht="12.75" customHeight="1">
      <c r="A26" s="361" t="s">
        <v>828</v>
      </c>
      <c r="B26" s="362"/>
      <c r="C26" s="189"/>
      <c r="D26" s="189"/>
      <c r="E26" s="190"/>
      <c r="F26" s="361"/>
      <c r="G26" s="285"/>
      <c r="H26" s="341"/>
      <c r="I26" s="341"/>
    </row>
    <row r="27" spans="1:9" ht="24.75" customHeight="1">
      <c r="A27" s="1310" t="s">
        <v>153</v>
      </c>
      <c r="B27" s="1310"/>
      <c r="C27" s="1310"/>
      <c r="D27" s="1310"/>
      <c r="E27" s="1310"/>
      <c r="F27" s="1310"/>
      <c r="G27" s="285"/>
      <c r="H27" s="341"/>
      <c r="I27" s="341"/>
    </row>
    <row r="28" spans="1:9" ht="12.75" customHeight="1">
      <c r="A28" s="364" t="s">
        <v>151</v>
      </c>
      <c r="B28" s="334"/>
      <c r="C28" s="365"/>
      <c r="D28" s="365"/>
      <c r="E28" s="365"/>
      <c r="F28" s="365"/>
      <c r="G28" s="285"/>
      <c r="H28" s="341"/>
      <c r="I28" s="341"/>
    </row>
    <row r="29" spans="1:9" ht="26.25" customHeight="1">
      <c r="A29" s="1310" t="s">
        <v>879</v>
      </c>
      <c r="B29" s="1310"/>
      <c r="C29" s="1310"/>
      <c r="D29" s="1310"/>
      <c r="E29" s="1310"/>
      <c r="F29" s="1310"/>
      <c r="G29" s="285"/>
      <c r="H29" s="341"/>
      <c r="I29" s="341"/>
    </row>
    <row r="30" spans="1:9" ht="15" customHeight="1">
      <c r="A30" s="366" t="s">
        <v>1025</v>
      </c>
      <c r="B30" s="363"/>
      <c r="C30" s="363"/>
      <c r="D30" s="363"/>
      <c r="E30" s="363"/>
      <c r="F30" s="363"/>
      <c r="G30" s="285"/>
      <c r="H30" s="341"/>
      <c r="I30" s="341"/>
    </row>
    <row r="31" spans="1:9" ht="40.5" customHeight="1">
      <c r="A31" s="1308" t="s">
        <v>1067</v>
      </c>
      <c r="B31" s="1309"/>
      <c r="C31" s="1309"/>
      <c r="D31" s="1309"/>
      <c r="E31" s="1309"/>
      <c r="F31" s="1309"/>
      <c r="G31" s="285"/>
      <c r="H31" s="341"/>
      <c r="I31" s="341"/>
    </row>
    <row r="32" spans="1:9" ht="15">
      <c r="A32" s="665"/>
      <c r="B32" s="665"/>
      <c r="C32" s="665"/>
      <c r="D32" s="665"/>
      <c r="E32" s="665"/>
      <c r="F32" s="665"/>
      <c r="G32" s="285"/>
      <c r="H32" s="341"/>
      <c r="I32" s="341"/>
    </row>
    <row r="33" spans="1:9" ht="12.75" customHeight="1">
      <c r="A33" s="366" t="s">
        <v>878</v>
      </c>
      <c r="B33" s="363"/>
      <c r="C33" s="363"/>
      <c r="D33" s="363"/>
      <c r="E33" s="363"/>
      <c r="F33" s="363"/>
      <c r="G33" s="285"/>
      <c r="H33" s="341"/>
      <c r="I33" s="341"/>
    </row>
    <row r="34" spans="1:9" ht="15">
      <c r="A34" s="365" t="s">
        <v>150</v>
      </c>
      <c r="B34" s="367"/>
      <c r="C34" s="365"/>
      <c r="D34" s="365"/>
      <c r="E34" s="365"/>
      <c r="F34" s="365"/>
      <c r="G34" s="285"/>
      <c r="H34" s="341"/>
      <c r="I34" s="341"/>
    </row>
    <row r="35" spans="1:9" ht="15">
      <c r="A35" s="365" t="s">
        <v>152</v>
      </c>
      <c r="B35" s="285"/>
      <c r="C35" s="285"/>
      <c r="D35" s="368"/>
      <c r="E35" s="285"/>
      <c r="F35" s="285"/>
      <c r="G35" s="285"/>
      <c r="H35" s="341"/>
      <c r="I35" s="341"/>
    </row>
    <row r="36" spans="1:9" ht="15">
      <c r="A36" s="301"/>
      <c r="B36" s="285"/>
      <c r="C36" s="285"/>
      <c r="D36" s="285"/>
      <c r="E36" s="285"/>
      <c r="F36" s="285"/>
      <c r="G36" s="285"/>
      <c r="H36" s="341"/>
      <c r="I36" s="341"/>
    </row>
    <row r="37" spans="1:9" ht="15">
      <c r="A37" s="301"/>
      <c r="B37" s="285"/>
      <c r="C37" s="285"/>
      <c r="D37" s="285"/>
      <c r="E37" s="285"/>
      <c r="F37" s="285"/>
      <c r="G37" s="285"/>
      <c r="H37" s="341"/>
      <c r="I37" s="341"/>
    </row>
    <row r="38" spans="1:9" ht="15">
      <c r="A38" s="301"/>
      <c r="B38" s="285"/>
      <c r="C38" s="285"/>
      <c r="D38" s="285"/>
      <c r="E38" s="285"/>
      <c r="F38" s="285"/>
      <c r="G38" s="285"/>
      <c r="H38" s="341"/>
      <c r="I38" s="341"/>
    </row>
  </sheetData>
  <sheetProtection sheet="1"/>
  <mergeCells count="5">
    <mergeCell ref="A31:F31"/>
    <mergeCell ref="A29:F29"/>
    <mergeCell ref="A27:F27"/>
    <mergeCell ref="A3:A4"/>
    <mergeCell ref="B3:B4"/>
  </mergeCells>
  <conditionalFormatting sqref="C25">
    <cfRule type="cellIs" priority="1" dxfId="13" operator="lessThan" stopIfTrue="1">
      <formula>0</formula>
    </cfRule>
    <cfRule type="cellIs" priority="2" dxfId="13" operator="greaterThan" stopIfTrue="1">
      <formula>0</formula>
    </cfRule>
    <cfRule type="cellIs" priority="3" dxfId="0" operator="notEqual" stopIfTrue="1">
      <formula>7!$C$24</formula>
    </cfRule>
  </conditionalFormatting>
  <printOptions horizontalCentered="1"/>
  <pageMargins left="0.7874015748031497" right="0.7874015748031497" top="0.984251968503937" bottom="0.984251968503937" header="0.5118110236220472" footer="0.5118110236220472"/>
  <pageSetup cellComments="asDisplayed" fitToHeight="1" fitToWidth="1" horizontalDpi="600" verticalDpi="600" orientation="landscape" paperSize="9" scale="74"/>
  <ignoredErrors>
    <ignoredError sqref="D7:D8 E5 C9"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AP71"/>
  <sheetViews>
    <sheetView workbookViewId="0" topLeftCell="A1">
      <selection activeCell="T24" sqref="T24"/>
    </sheetView>
  </sheetViews>
  <sheetFormatPr defaultColWidth="9.140625" defaultRowHeight="15"/>
  <cols>
    <col min="1" max="1" width="3.8515625" style="11" customWidth="1"/>
    <col min="2" max="2" width="6.421875" style="1127" customWidth="1"/>
    <col min="3" max="3" width="9.7109375" style="1127" customWidth="1"/>
    <col min="4" max="4" width="16.8515625" style="1127" customWidth="1"/>
    <col min="5" max="5" width="12.421875" style="1127" customWidth="1"/>
    <col min="6" max="6" width="10.421875" style="1127" customWidth="1"/>
    <col min="7" max="8" width="9.7109375" style="1127" customWidth="1"/>
    <col min="9" max="10" width="10.421875" style="11" customWidth="1"/>
    <col min="11" max="11" width="9.421875" style="11" customWidth="1"/>
    <col min="12" max="12" width="11.7109375" style="11" customWidth="1"/>
    <col min="13" max="13" width="10.00390625" style="11" customWidth="1"/>
    <col min="14" max="14" width="8.8515625" style="11" customWidth="1"/>
    <col min="15" max="15" width="8.28125" style="11" customWidth="1"/>
    <col min="16" max="16" width="9.421875" style="11" customWidth="1"/>
    <col min="17" max="17" width="8.421875" style="11" customWidth="1"/>
    <col min="18" max="18" width="9.140625" style="11" customWidth="1"/>
    <col min="19" max="19" width="8.421875" style="11" customWidth="1"/>
    <col min="20" max="20" width="9.421875" style="11" customWidth="1"/>
    <col min="21" max="21" width="10.140625" style="11" customWidth="1"/>
    <col min="22" max="22" width="9.140625" style="11" customWidth="1"/>
    <col min="23" max="23" width="10.00390625" style="11" bestFit="1" customWidth="1"/>
    <col min="24" max="24" width="9.140625" style="11" customWidth="1"/>
    <col min="25" max="25" width="10.421875" style="11" customWidth="1"/>
    <col min="26" max="26" width="10.8515625" style="11" customWidth="1"/>
    <col min="27" max="16384" width="9.140625" style="11" customWidth="1"/>
  </cols>
  <sheetData>
    <row r="1" spans="1:28" ht="15.75">
      <c r="A1" s="433" t="s">
        <v>10</v>
      </c>
      <c r="B1" s="364"/>
      <c r="C1" s="364"/>
      <c r="D1" s="364"/>
      <c r="E1" s="364"/>
      <c r="F1" s="364"/>
      <c r="G1" s="364"/>
      <c r="H1" s="364"/>
      <c r="I1" s="454"/>
      <c r="J1" s="454"/>
      <c r="K1" s="454"/>
      <c r="L1" s="454"/>
      <c r="M1" s="454"/>
      <c r="N1" s="454"/>
      <c r="O1" s="454"/>
      <c r="P1" s="1056"/>
      <c r="Q1" s="1056"/>
      <c r="R1" s="1056"/>
      <c r="S1" s="1056"/>
      <c r="T1" s="1056"/>
      <c r="U1" s="1056"/>
      <c r="V1" s="1056"/>
      <c r="W1" s="333"/>
      <c r="X1" s="333"/>
      <c r="Y1" s="333"/>
      <c r="Z1" s="333"/>
      <c r="AA1" s="333"/>
      <c r="AB1" s="333"/>
    </row>
    <row r="2" spans="1:28" s="69" customFormat="1" ht="15" customHeight="1">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row>
    <row r="3" spans="1:28" s="69" customFormat="1" ht="15" customHeight="1">
      <c r="A3" s="667" t="s">
        <v>11</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row>
    <row r="4" spans="1:28" s="69" customFormat="1" ht="15" customHeight="1" thickBot="1">
      <c r="A4" s="336"/>
      <c r="B4" s="336"/>
      <c r="C4" s="336"/>
      <c r="D4" s="336"/>
      <c r="E4" s="336"/>
      <c r="F4" s="336"/>
      <c r="G4" s="336"/>
      <c r="H4" s="336"/>
      <c r="I4" s="336"/>
      <c r="J4" s="336"/>
      <c r="K4" s="336"/>
      <c r="L4" s="336"/>
      <c r="M4" s="336"/>
      <c r="N4" s="336"/>
      <c r="O4" s="336"/>
      <c r="P4" s="336"/>
      <c r="Q4" s="336"/>
      <c r="R4" s="454"/>
      <c r="S4" s="336"/>
      <c r="T4" s="336"/>
      <c r="U4" s="336"/>
      <c r="V4" s="336"/>
      <c r="W4" s="336"/>
      <c r="X4" s="336"/>
      <c r="Y4" s="336"/>
      <c r="Z4" s="1057" t="s">
        <v>697</v>
      </c>
      <c r="AA4" s="336"/>
      <c r="AB4" s="336"/>
    </row>
    <row r="5" spans="1:40" ht="28.5" customHeight="1" thickBot="1">
      <c r="A5" s="1369" t="s">
        <v>669</v>
      </c>
      <c r="B5" s="1372" t="s">
        <v>706</v>
      </c>
      <c r="C5" s="1373"/>
      <c r="D5" s="1374"/>
      <c r="E5" s="1381" t="s">
        <v>825</v>
      </c>
      <c r="F5" s="1382"/>
      <c r="G5" s="1382"/>
      <c r="H5" s="1382"/>
      <c r="I5" s="1382"/>
      <c r="J5" s="1382"/>
      <c r="K5" s="1382"/>
      <c r="L5" s="1382"/>
      <c r="M5" s="1382"/>
      <c r="N5" s="1382"/>
      <c r="O5" s="1382"/>
      <c r="P5" s="1382"/>
      <c r="Q5" s="1382"/>
      <c r="R5" s="1382"/>
      <c r="S5" s="1382"/>
      <c r="T5" s="1382"/>
      <c r="U5" s="1382"/>
      <c r="V5" s="1382"/>
      <c r="W5" s="1382"/>
      <c r="X5" s="1382"/>
      <c r="Y5" s="1382"/>
      <c r="Z5" s="1383"/>
      <c r="AA5" s="336"/>
      <c r="AB5" s="336"/>
      <c r="AC5" s="69"/>
      <c r="AD5" s="69"/>
      <c r="AE5" s="69"/>
      <c r="AF5" s="69"/>
      <c r="AG5" s="69"/>
      <c r="AH5" s="69"/>
      <c r="AI5" s="69"/>
      <c r="AJ5" s="69"/>
      <c r="AK5" s="69"/>
      <c r="AL5" s="1058"/>
      <c r="AM5" s="10"/>
      <c r="AN5" s="10"/>
    </row>
    <row r="6" spans="1:42" ht="19.5" customHeight="1">
      <c r="A6" s="1370"/>
      <c r="B6" s="1375"/>
      <c r="C6" s="1376"/>
      <c r="D6" s="1377"/>
      <c r="E6" s="1341" t="s">
        <v>814</v>
      </c>
      <c r="F6" s="1342"/>
      <c r="G6" s="1342"/>
      <c r="H6" s="1343"/>
      <c r="I6" s="1341" t="s">
        <v>818</v>
      </c>
      <c r="J6" s="1342"/>
      <c r="K6" s="1342"/>
      <c r="L6" s="1343"/>
      <c r="M6" s="1341" t="s">
        <v>810</v>
      </c>
      <c r="N6" s="1342"/>
      <c r="O6" s="1342"/>
      <c r="P6" s="1342"/>
      <c r="Q6" s="1342"/>
      <c r="R6" s="1343"/>
      <c r="S6" s="1354" t="s">
        <v>808</v>
      </c>
      <c r="T6" s="1355"/>
      <c r="U6" s="1354" t="s">
        <v>698</v>
      </c>
      <c r="V6" s="1355"/>
      <c r="W6" s="1354" t="s">
        <v>811</v>
      </c>
      <c r="X6" s="1355"/>
      <c r="Y6" s="1365" t="s">
        <v>807</v>
      </c>
      <c r="Z6" s="1366"/>
      <c r="AA6" s="336"/>
      <c r="AB6" s="336"/>
      <c r="AC6" s="69"/>
      <c r="AD6" s="69"/>
      <c r="AE6" s="69"/>
      <c r="AF6" s="69"/>
      <c r="AG6" s="69"/>
      <c r="AH6" s="69"/>
      <c r="AI6" s="69"/>
      <c r="AJ6" s="69"/>
      <c r="AK6" s="69"/>
      <c r="AL6" s="69"/>
      <c r="AM6" s="69"/>
      <c r="AN6" s="1058"/>
      <c r="AO6" s="10"/>
      <c r="AP6" s="10"/>
    </row>
    <row r="7" spans="1:41" ht="19.5" customHeight="1">
      <c r="A7" s="1370"/>
      <c r="B7" s="1375"/>
      <c r="C7" s="1376"/>
      <c r="D7" s="1377"/>
      <c r="E7" s="1347" t="s">
        <v>809</v>
      </c>
      <c r="F7" s="1348"/>
      <c r="G7" s="1349" t="s">
        <v>817</v>
      </c>
      <c r="H7" s="1350"/>
      <c r="I7" s="1347" t="s">
        <v>1127</v>
      </c>
      <c r="J7" s="1348"/>
      <c r="K7" s="1349" t="s">
        <v>819</v>
      </c>
      <c r="L7" s="1350"/>
      <c r="M7" s="1347" t="s">
        <v>826</v>
      </c>
      <c r="N7" s="1348"/>
      <c r="O7" s="1349" t="s">
        <v>827</v>
      </c>
      <c r="P7" s="1348"/>
      <c r="Q7" s="1349" t="s">
        <v>821</v>
      </c>
      <c r="R7" s="1350"/>
      <c r="S7" s="1356"/>
      <c r="T7" s="1357"/>
      <c r="U7" s="1356"/>
      <c r="V7" s="1357"/>
      <c r="W7" s="1356"/>
      <c r="X7" s="1357"/>
      <c r="Y7" s="1367"/>
      <c r="Z7" s="1368"/>
      <c r="AA7" s="336"/>
      <c r="AB7" s="336"/>
      <c r="AC7" s="69"/>
      <c r="AD7" s="69"/>
      <c r="AE7" s="69"/>
      <c r="AF7" s="69"/>
      <c r="AG7" s="69"/>
      <c r="AH7" s="69"/>
      <c r="AI7" s="69"/>
      <c r="AJ7" s="69"/>
      <c r="AK7" s="69"/>
      <c r="AL7" s="69"/>
      <c r="AM7" s="1058"/>
      <c r="AN7" s="10"/>
      <c r="AO7" s="10"/>
    </row>
    <row r="8" spans="1:41" s="12" customFormat="1" ht="18.75" customHeight="1" thickBot="1">
      <c r="A8" s="1371"/>
      <c r="B8" s="1378"/>
      <c r="C8" s="1379"/>
      <c r="D8" s="1380"/>
      <c r="E8" s="1059" t="s">
        <v>705</v>
      </c>
      <c r="F8" s="1060" t="s">
        <v>971</v>
      </c>
      <c r="G8" s="1061" t="s">
        <v>705</v>
      </c>
      <c r="H8" s="1062" t="s">
        <v>971</v>
      </c>
      <c r="I8" s="1059" t="s">
        <v>705</v>
      </c>
      <c r="J8" s="1061" t="s">
        <v>971</v>
      </c>
      <c r="K8" s="1061" t="s">
        <v>705</v>
      </c>
      <c r="L8" s="1062" t="s">
        <v>971</v>
      </c>
      <c r="M8" s="1059" t="s">
        <v>705</v>
      </c>
      <c r="N8" s="1061" t="s">
        <v>971</v>
      </c>
      <c r="O8" s="1061" t="s">
        <v>705</v>
      </c>
      <c r="P8" s="1061" t="s">
        <v>971</v>
      </c>
      <c r="Q8" s="1061" t="s">
        <v>705</v>
      </c>
      <c r="R8" s="1062" t="s">
        <v>971</v>
      </c>
      <c r="S8" s="1059" t="s">
        <v>705</v>
      </c>
      <c r="T8" s="1062" t="s">
        <v>971</v>
      </c>
      <c r="U8" s="1059" t="s">
        <v>705</v>
      </c>
      <c r="V8" s="1062" t="s">
        <v>971</v>
      </c>
      <c r="W8" s="1059" t="s">
        <v>705</v>
      </c>
      <c r="X8" s="1062" t="s">
        <v>971</v>
      </c>
      <c r="Y8" s="668" t="s">
        <v>13</v>
      </c>
      <c r="Z8" s="1063" t="s">
        <v>971</v>
      </c>
      <c r="AA8" s="338"/>
      <c r="AB8" s="338"/>
      <c r="AC8" s="71"/>
      <c r="AD8" s="71"/>
      <c r="AE8" s="71"/>
      <c r="AF8" s="71"/>
      <c r="AG8" s="71"/>
      <c r="AH8" s="71"/>
      <c r="AI8" s="71"/>
      <c r="AJ8" s="71"/>
      <c r="AK8" s="71"/>
      <c r="AL8" s="71"/>
      <c r="AM8" s="526"/>
      <c r="AN8" s="392"/>
      <c r="AO8" s="392"/>
    </row>
    <row r="9" spans="1:35" ht="15" customHeight="1">
      <c r="A9" s="1064">
        <v>1</v>
      </c>
      <c r="B9" s="1322" t="s">
        <v>820</v>
      </c>
      <c r="C9" s="1359" t="s">
        <v>806</v>
      </c>
      <c r="D9" s="1360"/>
      <c r="E9" s="1065">
        <v>142049.685</v>
      </c>
      <c r="F9" s="1066">
        <v>5438.356</v>
      </c>
      <c r="G9" s="1067">
        <v>37609.66</v>
      </c>
      <c r="H9" s="1068">
        <v>3514.705</v>
      </c>
      <c r="I9" s="1065">
        <v>11016.803</v>
      </c>
      <c r="J9" s="1067">
        <v>482.48</v>
      </c>
      <c r="K9" s="1067">
        <v>0</v>
      </c>
      <c r="L9" s="1068">
        <v>0</v>
      </c>
      <c r="M9" s="1065">
        <v>453.284</v>
      </c>
      <c r="N9" s="1067">
        <v>0</v>
      </c>
      <c r="O9" s="1067">
        <v>0</v>
      </c>
      <c r="P9" s="1067">
        <v>0</v>
      </c>
      <c r="Q9" s="1067">
        <v>77.862</v>
      </c>
      <c r="R9" s="1068">
        <v>0</v>
      </c>
      <c r="S9" s="1065">
        <v>0</v>
      </c>
      <c r="T9" s="1068">
        <v>0</v>
      </c>
      <c r="U9" s="1065">
        <v>1123.55</v>
      </c>
      <c r="V9" s="1068">
        <v>54.906</v>
      </c>
      <c r="W9" s="680">
        <v>12723.708</v>
      </c>
      <c r="X9" s="681">
        <v>2321.022</v>
      </c>
      <c r="Y9" s="1069">
        <f>E9+G9+I9+K9+M9+O9+Q9+S9+U9+W9</f>
        <v>205054.552</v>
      </c>
      <c r="Z9" s="1070">
        <f aca="true" t="shared" si="0" ref="Y9:Z13">F9+H9+J9+L9+N9+P9+R9+T9+V9+X9</f>
        <v>11811.469000000001</v>
      </c>
      <c r="AA9" s="336"/>
      <c r="AB9" s="336"/>
      <c r="AC9" s="69"/>
      <c r="AD9" s="69"/>
      <c r="AE9" s="69"/>
      <c r="AF9" s="69"/>
      <c r="AG9" s="1058"/>
      <c r="AH9" s="10"/>
      <c r="AI9" s="10"/>
    </row>
    <row r="10" spans="1:35" ht="15" customHeight="1">
      <c r="A10" s="1064">
        <v>2</v>
      </c>
      <c r="B10" s="1358"/>
      <c r="C10" s="1361" t="s">
        <v>708</v>
      </c>
      <c r="D10" s="1362"/>
      <c r="E10" s="1071">
        <v>2143.681</v>
      </c>
      <c r="F10" s="1072">
        <v>503.765</v>
      </c>
      <c r="G10" s="1073">
        <v>2655.484</v>
      </c>
      <c r="H10" s="1074">
        <v>1450.369</v>
      </c>
      <c r="I10" s="1071">
        <v>5279.648</v>
      </c>
      <c r="J10" s="1073">
        <v>2022.056</v>
      </c>
      <c r="K10" s="1073">
        <v>0</v>
      </c>
      <c r="L10" s="1074">
        <v>0</v>
      </c>
      <c r="M10" s="1071">
        <v>0</v>
      </c>
      <c r="N10" s="1073">
        <v>0</v>
      </c>
      <c r="O10" s="1073">
        <v>0</v>
      </c>
      <c r="P10" s="1073">
        <v>0</v>
      </c>
      <c r="Q10" s="1073">
        <v>0</v>
      </c>
      <c r="R10" s="1074">
        <v>0</v>
      </c>
      <c r="S10" s="1071">
        <v>0</v>
      </c>
      <c r="T10" s="1074">
        <v>0</v>
      </c>
      <c r="U10" s="1071">
        <v>0</v>
      </c>
      <c r="V10" s="1074">
        <v>0</v>
      </c>
      <c r="W10" s="682">
        <v>830.152</v>
      </c>
      <c r="X10" s="683">
        <v>1450</v>
      </c>
      <c r="Y10" s="1075">
        <f t="shared" si="0"/>
        <v>10908.965</v>
      </c>
      <c r="Z10" s="1076">
        <f t="shared" si="0"/>
        <v>5426.1900000000005</v>
      </c>
      <c r="AA10" s="336"/>
      <c r="AB10" s="336"/>
      <c r="AC10" s="69"/>
      <c r="AD10" s="69"/>
      <c r="AE10" s="69"/>
      <c r="AF10" s="69"/>
      <c r="AG10" s="1058"/>
      <c r="AH10" s="10"/>
      <c r="AI10" s="10"/>
    </row>
    <row r="11" spans="1:35" ht="15" customHeight="1">
      <c r="A11" s="1077">
        <v>3</v>
      </c>
      <c r="B11" s="1358"/>
      <c r="C11" s="1363" t="s">
        <v>673</v>
      </c>
      <c r="D11" s="1364"/>
      <c r="E11" s="1071">
        <v>32615.307</v>
      </c>
      <c r="F11" s="1072">
        <v>3952.513</v>
      </c>
      <c r="G11" s="1073">
        <v>17248.961</v>
      </c>
      <c r="H11" s="1074">
        <v>1937.401</v>
      </c>
      <c r="I11" s="1071">
        <v>3607.994</v>
      </c>
      <c r="J11" s="1073">
        <v>3513.429</v>
      </c>
      <c r="K11" s="1073">
        <v>0</v>
      </c>
      <c r="L11" s="1074">
        <v>0</v>
      </c>
      <c r="M11" s="1071">
        <v>91.545</v>
      </c>
      <c r="N11" s="1073">
        <v>134.1</v>
      </c>
      <c r="O11" s="1073">
        <v>0</v>
      </c>
      <c r="P11" s="1073">
        <v>0</v>
      </c>
      <c r="Q11" s="1073">
        <v>0</v>
      </c>
      <c r="R11" s="1074">
        <v>41.076</v>
      </c>
      <c r="S11" s="1071">
        <v>0</v>
      </c>
      <c r="T11" s="1074">
        <v>0</v>
      </c>
      <c r="U11" s="1071">
        <v>311.607</v>
      </c>
      <c r="V11" s="1074">
        <v>80</v>
      </c>
      <c r="W11" s="682">
        <v>7323.802</v>
      </c>
      <c r="X11" s="683">
        <v>2038.454</v>
      </c>
      <c r="Y11" s="1075">
        <f t="shared" si="0"/>
        <v>61199.216</v>
      </c>
      <c r="Z11" s="1076">
        <f t="shared" si="0"/>
        <v>11696.973</v>
      </c>
      <c r="AA11" s="336"/>
      <c r="AB11" s="336"/>
      <c r="AC11" s="69"/>
      <c r="AD11" s="69"/>
      <c r="AE11" s="69"/>
      <c r="AF11" s="69"/>
      <c r="AG11" s="1058"/>
      <c r="AH11" s="10"/>
      <c r="AI11" s="10"/>
    </row>
    <row r="12" spans="1:35" ht="15" customHeight="1">
      <c r="A12" s="1077">
        <v>4</v>
      </c>
      <c r="B12" s="1344" t="s">
        <v>707</v>
      </c>
      <c r="C12" s="1345"/>
      <c r="D12" s="1346"/>
      <c r="E12" s="1071">
        <v>0</v>
      </c>
      <c r="F12" s="1072">
        <v>0</v>
      </c>
      <c r="G12" s="1073">
        <v>0</v>
      </c>
      <c r="H12" s="1074">
        <v>0</v>
      </c>
      <c r="I12" s="1071">
        <v>0</v>
      </c>
      <c r="J12" s="1073">
        <v>0</v>
      </c>
      <c r="K12" s="1073">
        <v>0</v>
      </c>
      <c r="L12" s="1074">
        <v>0</v>
      </c>
      <c r="M12" s="1071">
        <v>0</v>
      </c>
      <c r="N12" s="1073">
        <v>0</v>
      </c>
      <c r="O12" s="1073">
        <v>0</v>
      </c>
      <c r="P12" s="1073">
        <v>0</v>
      </c>
      <c r="Q12" s="1073">
        <v>0</v>
      </c>
      <c r="R12" s="1074">
        <v>0</v>
      </c>
      <c r="S12" s="1071">
        <v>0</v>
      </c>
      <c r="T12" s="1074">
        <v>0</v>
      </c>
      <c r="U12" s="1071">
        <v>0</v>
      </c>
      <c r="V12" s="1074">
        <v>0</v>
      </c>
      <c r="W12" s="682">
        <v>0</v>
      </c>
      <c r="X12" s="683">
        <v>0</v>
      </c>
      <c r="Y12" s="1075">
        <f t="shared" si="0"/>
        <v>0</v>
      </c>
      <c r="Z12" s="1076">
        <f>F12+H12+J12+L12+N12+P12+R12+T12+V12+X12</f>
        <v>0</v>
      </c>
      <c r="AA12" s="336"/>
      <c r="AB12" s="336"/>
      <c r="AC12" s="69"/>
      <c r="AD12" s="69"/>
      <c r="AE12" s="69"/>
      <c r="AF12" s="69"/>
      <c r="AG12" s="1058"/>
      <c r="AH12" s="10"/>
      <c r="AI12" s="10"/>
    </row>
    <row r="13" spans="1:33" ht="15" customHeight="1" thickBot="1">
      <c r="A13" s="1078">
        <v>5</v>
      </c>
      <c r="B13" s="1351" t="s">
        <v>815</v>
      </c>
      <c r="C13" s="1352"/>
      <c r="D13" s="1353"/>
      <c r="E13" s="1079">
        <v>0</v>
      </c>
      <c r="F13" s="1080">
        <v>0</v>
      </c>
      <c r="G13" s="1081">
        <v>0</v>
      </c>
      <c r="H13" s="1082">
        <v>0</v>
      </c>
      <c r="I13" s="1079">
        <v>0</v>
      </c>
      <c r="J13" s="1081">
        <v>0</v>
      </c>
      <c r="K13" s="1081">
        <v>0</v>
      </c>
      <c r="L13" s="1082">
        <v>0</v>
      </c>
      <c r="M13" s="1079">
        <v>0</v>
      </c>
      <c r="N13" s="1081">
        <v>0</v>
      </c>
      <c r="O13" s="1081">
        <v>0</v>
      </c>
      <c r="P13" s="1081">
        <v>0</v>
      </c>
      <c r="Q13" s="1081">
        <v>0</v>
      </c>
      <c r="R13" s="1082">
        <v>0</v>
      </c>
      <c r="S13" s="684">
        <v>0</v>
      </c>
      <c r="T13" s="685">
        <v>0</v>
      </c>
      <c r="U13" s="686">
        <v>0</v>
      </c>
      <c r="V13" s="687">
        <v>0</v>
      </c>
      <c r="W13" s="688">
        <v>0</v>
      </c>
      <c r="X13" s="689">
        <v>0</v>
      </c>
      <c r="Y13" s="1083">
        <f t="shared" si="0"/>
        <v>0</v>
      </c>
      <c r="Z13" s="1084">
        <f t="shared" si="0"/>
        <v>0</v>
      </c>
      <c r="AA13" s="336"/>
      <c r="AB13" s="336"/>
      <c r="AC13" s="69"/>
      <c r="AD13" s="69"/>
      <c r="AE13" s="1058"/>
      <c r="AF13" s="10"/>
      <c r="AG13" s="10"/>
    </row>
    <row r="14" spans="1:33" s="1090" customFormat="1" ht="15" customHeight="1" thickBot="1">
      <c r="A14" s="655">
        <v>6</v>
      </c>
      <c r="B14" s="1329" t="s">
        <v>807</v>
      </c>
      <c r="C14" s="1330"/>
      <c r="D14" s="1331"/>
      <c r="E14" s="690">
        <f>SUM(E9:E13)</f>
        <v>176808.673</v>
      </c>
      <c r="F14" s="691">
        <f aca="true" t="shared" si="1" ref="F14:X14">SUM(F9:F13)</f>
        <v>9894.634</v>
      </c>
      <c r="G14" s="692">
        <f t="shared" si="1"/>
        <v>57514.104999999996</v>
      </c>
      <c r="H14" s="693">
        <f t="shared" si="1"/>
        <v>6902.474999999999</v>
      </c>
      <c r="I14" s="690">
        <f t="shared" si="1"/>
        <v>19904.445</v>
      </c>
      <c r="J14" s="692">
        <f>SUM(J9:J13)</f>
        <v>6017.965</v>
      </c>
      <c r="K14" s="692">
        <f t="shared" si="1"/>
        <v>0</v>
      </c>
      <c r="L14" s="693">
        <f>SUM(L9:L13)</f>
        <v>0</v>
      </c>
      <c r="M14" s="690">
        <f t="shared" si="1"/>
        <v>544.829</v>
      </c>
      <c r="N14" s="692">
        <f t="shared" si="1"/>
        <v>134.1</v>
      </c>
      <c r="O14" s="692">
        <f t="shared" si="1"/>
        <v>0</v>
      </c>
      <c r="P14" s="692">
        <f t="shared" si="1"/>
        <v>0</v>
      </c>
      <c r="Q14" s="692">
        <f t="shared" si="1"/>
        <v>77.862</v>
      </c>
      <c r="R14" s="693">
        <f t="shared" si="1"/>
        <v>41.076</v>
      </c>
      <c r="S14" s="694">
        <f t="shared" si="1"/>
        <v>0</v>
      </c>
      <c r="T14" s="695">
        <f t="shared" si="1"/>
        <v>0</v>
      </c>
      <c r="U14" s="694">
        <f t="shared" si="1"/>
        <v>1435.157</v>
      </c>
      <c r="V14" s="695">
        <f t="shared" si="1"/>
        <v>134.906</v>
      </c>
      <c r="W14" s="696">
        <f t="shared" si="1"/>
        <v>20877.662</v>
      </c>
      <c r="X14" s="697">
        <f t="shared" si="1"/>
        <v>5809.476</v>
      </c>
      <c r="Y14" s="1085">
        <f>SUM(Y9:Y13)</f>
        <v>277162.733</v>
      </c>
      <c r="Z14" s="698">
        <f>SUM(Z9:Z13)</f>
        <v>28934.631999999998</v>
      </c>
      <c r="AA14" s="1086"/>
      <c r="AB14" s="1086"/>
      <c r="AC14" s="1087"/>
      <c r="AD14" s="1087"/>
      <c r="AE14" s="1088"/>
      <c r="AF14" s="1089"/>
      <c r="AG14" s="1089"/>
    </row>
    <row r="15" spans="1:28" s="69" customFormat="1" ht="15" customHeight="1">
      <c r="A15" s="336"/>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row>
    <row r="16" spans="1:28" ht="14.25" customHeight="1">
      <c r="A16" s="667" t="s">
        <v>12</v>
      </c>
      <c r="B16" s="1091"/>
      <c r="C16" s="1091"/>
      <c r="D16" s="1091"/>
      <c r="E16" s="1091"/>
      <c r="F16" s="1091"/>
      <c r="G16" s="1091"/>
      <c r="H16" s="1091"/>
      <c r="I16" s="1091"/>
      <c r="J16" s="1091"/>
      <c r="K16" s="1091"/>
      <c r="L16" s="1091"/>
      <c r="M16" s="1091"/>
      <c r="N16" s="1091"/>
      <c r="O16" s="1091"/>
      <c r="P16" s="1091"/>
      <c r="Q16" s="1091"/>
      <c r="R16" s="1091"/>
      <c r="S16" s="1091"/>
      <c r="T16" s="1091"/>
      <c r="U16" s="1091"/>
      <c r="V16" s="333"/>
      <c r="W16" s="333"/>
      <c r="X16" s="333"/>
      <c r="Y16" s="333"/>
      <c r="Z16" s="333"/>
      <c r="AA16" s="333"/>
      <c r="AB16" s="333"/>
    </row>
    <row r="17" spans="1:28" ht="14.25" customHeight="1" thickBot="1">
      <c r="A17" s="667"/>
      <c r="B17" s="1091"/>
      <c r="C17" s="1091"/>
      <c r="D17" s="1091"/>
      <c r="E17" s="1091"/>
      <c r="F17" s="1091"/>
      <c r="G17" s="1091"/>
      <c r="H17" s="1091"/>
      <c r="I17" s="1091"/>
      <c r="J17" s="1091"/>
      <c r="K17" s="1091"/>
      <c r="L17" s="1091"/>
      <c r="M17" s="1092" t="s">
        <v>697</v>
      </c>
      <c r="N17" s="336"/>
      <c r="O17" s="336"/>
      <c r="P17" s="336"/>
      <c r="Q17" s="336"/>
      <c r="R17" s="336"/>
      <c r="S17" s="336"/>
      <c r="T17" s="336"/>
      <c r="U17" s="336"/>
      <c r="V17" s="336"/>
      <c r="W17" s="333"/>
      <c r="X17" s="333"/>
      <c r="Y17" s="333"/>
      <c r="Z17" s="333"/>
      <c r="AA17" s="333"/>
      <c r="AB17" s="333"/>
    </row>
    <row r="18" spans="1:28" ht="15">
      <c r="A18" s="1332" t="s">
        <v>669</v>
      </c>
      <c r="B18" s="1335" t="s">
        <v>706</v>
      </c>
      <c r="C18" s="1335"/>
      <c r="D18" s="1335"/>
      <c r="E18" s="1338" t="s">
        <v>822</v>
      </c>
      <c r="F18" s="1339"/>
      <c r="G18" s="1340"/>
      <c r="H18" s="1341" t="s">
        <v>824</v>
      </c>
      <c r="I18" s="1342"/>
      <c r="J18" s="1343"/>
      <c r="K18" s="1339" t="s">
        <v>807</v>
      </c>
      <c r="L18" s="1339"/>
      <c r="M18" s="1340"/>
      <c r="N18" s="336"/>
      <c r="O18" s="1319" t="s">
        <v>391</v>
      </c>
      <c r="P18" s="1319"/>
      <c r="Q18" s="1319"/>
      <c r="R18" s="1319"/>
      <c r="S18" s="1319"/>
      <c r="T18" s="1319"/>
      <c r="U18" s="1319"/>
      <c r="V18" s="1319"/>
      <c r="W18" s="1319"/>
      <c r="X18" s="1319"/>
      <c r="Y18" s="1319"/>
      <c r="Z18" s="1319"/>
      <c r="AA18" s="333"/>
      <c r="AB18" s="333"/>
    </row>
    <row r="19" spans="1:33" ht="38.25">
      <c r="A19" s="1333"/>
      <c r="B19" s="1336"/>
      <c r="C19" s="1336"/>
      <c r="D19" s="1336"/>
      <c r="E19" s="1093" t="s">
        <v>1128</v>
      </c>
      <c r="F19" s="1094" t="s">
        <v>823</v>
      </c>
      <c r="G19" s="1095" t="s">
        <v>813</v>
      </c>
      <c r="H19" s="1093" t="s">
        <v>812</v>
      </c>
      <c r="I19" s="1094" t="s">
        <v>823</v>
      </c>
      <c r="J19" s="1095" t="s">
        <v>813</v>
      </c>
      <c r="K19" s="1096" t="s">
        <v>812</v>
      </c>
      <c r="L19" s="1056" t="s">
        <v>823</v>
      </c>
      <c r="M19" s="1095" t="s">
        <v>813</v>
      </c>
      <c r="N19" s="336"/>
      <c r="O19" s="1319"/>
      <c r="P19" s="1319"/>
      <c r="Q19" s="1319"/>
      <c r="R19" s="1319"/>
      <c r="S19" s="1319"/>
      <c r="T19" s="1319"/>
      <c r="U19" s="1319"/>
      <c r="V19" s="1319"/>
      <c r="W19" s="1319"/>
      <c r="X19" s="1319"/>
      <c r="Y19" s="1319"/>
      <c r="Z19" s="1319"/>
      <c r="AA19" s="336"/>
      <c r="AB19" s="336"/>
      <c r="AC19" s="69"/>
      <c r="AD19" s="69"/>
      <c r="AE19" s="69"/>
      <c r="AF19" s="69"/>
      <c r="AG19" s="69"/>
    </row>
    <row r="20" spans="1:33" s="12" customFormat="1" ht="25.5" customHeight="1" thickBot="1">
      <c r="A20" s="1334"/>
      <c r="B20" s="1337"/>
      <c r="C20" s="1337"/>
      <c r="D20" s="1337"/>
      <c r="E20" s="1059">
        <v>1</v>
      </c>
      <c r="F20" s="1061">
        <v>2</v>
      </c>
      <c r="G20" s="1062" t="s">
        <v>37</v>
      </c>
      <c r="H20" s="1059">
        <v>4</v>
      </c>
      <c r="I20" s="1061">
        <v>5</v>
      </c>
      <c r="J20" s="1062" t="s">
        <v>38</v>
      </c>
      <c r="K20" s="1060">
        <v>7</v>
      </c>
      <c r="L20" s="1097">
        <v>8</v>
      </c>
      <c r="M20" s="1062" t="s">
        <v>39</v>
      </c>
      <c r="N20" s="338"/>
      <c r="O20" s="336"/>
      <c r="P20" s="336"/>
      <c r="Q20" s="336"/>
      <c r="R20" s="336"/>
      <c r="S20" s="336"/>
      <c r="T20" s="336"/>
      <c r="U20" s="338"/>
      <c r="V20" s="338"/>
      <c r="W20" s="338"/>
      <c r="X20" s="338"/>
      <c r="Y20" s="338"/>
      <c r="Z20" s="338"/>
      <c r="AA20" s="338"/>
      <c r="AB20" s="338"/>
      <c r="AC20" s="71"/>
      <c r="AD20" s="71"/>
      <c r="AE20" s="71"/>
      <c r="AF20" s="71"/>
      <c r="AG20" s="71"/>
    </row>
    <row r="21" spans="1:33" ht="13.5" customHeight="1">
      <c r="A21" s="1098"/>
      <c r="B21" s="1320" t="s">
        <v>816</v>
      </c>
      <c r="C21" s="1323" t="s">
        <v>1129</v>
      </c>
      <c r="D21" s="753" t="s">
        <v>801</v>
      </c>
      <c r="E21" s="1065">
        <v>46.766</v>
      </c>
      <c r="F21" s="1067">
        <v>25270.113</v>
      </c>
      <c r="G21" s="1068">
        <f>IF(E21=0,0,F21/12/E21)</f>
        <v>45.02935359021512</v>
      </c>
      <c r="H21" s="1065">
        <v>4.05</v>
      </c>
      <c r="I21" s="1067">
        <v>3803.058</v>
      </c>
      <c r="J21" s="1099" t="s">
        <v>45</v>
      </c>
      <c r="K21" s="1100">
        <f>E21+H21</f>
        <v>50.815999999999995</v>
      </c>
      <c r="L21" s="1101">
        <f>F21+I21</f>
        <v>29073.171000000002</v>
      </c>
      <c r="M21" s="1068">
        <f aca="true" t="shared" si="2" ref="M21:M30">IF(K21=0,0,L21/12/K21)</f>
        <v>47.67719320686399</v>
      </c>
      <c r="N21" s="336"/>
      <c r="O21" s="336"/>
      <c r="P21" s="336"/>
      <c r="Q21" s="336"/>
      <c r="R21" s="336"/>
      <c r="S21" s="336"/>
      <c r="T21" s="336"/>
      <c r="U21" s="336"/>
      <c r="V21" s="336"/>
      <c r="W21" s="336"/>
      <c r="X21" s="336"/>
      <c r="Y21" s="336"/>
      <c r="Z21" s="336"/>
      <c r="AA21" s="336"/>
      <c r="AB21" s="336"/>
      <c r="AC21" s="69"/>
      <c r="AD21" s="69"/>
      <c r="AE21" s="69"/>
      <c r="AF21" s="69"/>
      <c r="AG21" s="69"/>
    </row>
    <row r="22" spans="1:33" ht="13.5" customHeight="1">
      <c r="A22" s="1098">
        <v>1</v>
      </c>
      <c r="B22" s="1321"/>
      <c r="C22" s="1323"/>
      <c r="D22" s="753" t="s">
        <v>802</v>
      </c>
      <c r="E22" s="1065">
        <v>83.794</v>
      </c>
      <c r="F22" s="1067">
        <v>38066.298</v>
      </c>
      <c r="G22" s="1068">
        <f aca="true" t="shared" si="3" ref="G22:G30">IF(E22=0,0,F22/12/E22)</f>
        <v>37.85702436928659</v>
      </c>
      <c r="H22" s="1065">
        <v>7.513</v>
      </c>
      <c r="I22" s="1067">
        <v>5581.638</v>
      </c>
      <c r="J22" s="1099" t="s">
        <v>45</v>
      </c>
      <c r="K22" s="1102">
        <f>E22+H22</f>
        <v>91.307</v>
      </c>
      <c r="L22" s="1103">
        <f>F22+I22</f>
        <v>43647.936</v>
      </c>
      <c r="M22" s="1068">
        <f>IF(K22=0,0,L22/12/K22)</f>
        <v>39.83624475669993</v>
      </c>
      <c r="N22" s="336"/>
      <c r="O22" s="336"/>
      <c r="P22" s="336"/>
      <c r="Q22" s="336"/>
      <c r="R22" s="336"/>
      <c r="S22" s="336"/>
      <c r="T22" s="336"/>
      <c r="U22" s="336"/>
      <c r="V22" s="336"/>
      <c r="W22" s="336"/>
      <c r="X22" s="336"/>
      <c r="Y22" s="336"/>
      <c r="Z22" s="336"/>
      <c r="AA22" s="336"/>
      <c r="AB22" s="336"/>
      <c r="AC22" s="69"/>
      <c r="AD22" s="69"/>
      <c r="AE22" s="69"/>
      <c r="AF22" s="69"/>
      <c r="AG22" s="69"/>
    </row>
    <row r="23" spans="1:33" ht="14.25" customHeight="1">
      <c r="A23" s="1104">
        <v>2</v>
      </c>
      <c r="B23" s="1321"/>
      <c r="C23" s="1323"/>
      <c r="D23" s="754" t="s">
        <v>803</v>
      </c>
      <c r="E23" s="1071">
        <v>183.206</v>
      </c>
      <c r="F23" s="1073">
        <v>68103.62</v>
      </c>
      <c r="G23" s="1074">
        <f t="shared" si="3"/>
        <v>30.977706334217583</v>
      </c>
      <c r="H23" s="1071">
        <v>13.268</v>
      </c>
      <c r="I23" s="1073">
        <v>8184.618</v>
      </c>
      <c r="J23" s="1105" t="s">
        <v>45</v>
      </c>
      <c r="K23" s="1102">
        <f aca="true" t="shared" si="4" ref="K23:L31">E23+H23</f>
        <v>196.474</v>
      </c>
      <c r="L23" s="1103">
        <f t="shared" si="4"/>
        <v>76288.238</v>
      </c>
      <c r="M23" s="1074">
        <f t="shared" si="2"/>
        <v>32.357223686933985</v>
      </c>
      <c r="N23" s="336"/>
      <c r="O23" s="336"/>
      <c r="P23" s="336"/>
      <c r="Q23" s="336"/>
      <c r="R23" s="336"/>
      <c r="S23" s="336"/>
      <c r="T23" s="336"/>
      <c r="U23" s="336"/>
      <c r="V23" s="336"/>
      <c r="W23" s="336"/>
      <c r="X23" s="336"/>
      <c r="Y23" s="336"/>
      <c r="Z23" s="336"/>
      <c r="AA23" s="336"/>
      <c r="AB23" s="336"/>
      <c r="AC23" s="69"/>
      <c r="AD23" s="69"/>
      <c r="AE23" s="69"/>
      <c r="AF23" s="69"/>
      <c r="AG23" s="69"/>
    </row>
    <row r="24" spans="1:33" ht="15" customHeight="1">
      <c r="A24" s="1104">
        <v>3</v>
      </c>
      <c r="B24" s="1321"/>
      <c r="C24" s="1323"/>
      <c r="D24" s="754" t="s">
        <v>804</v>
      </c>
      <c r="E24" s="1071">
        <v>70.932</v>
      </c>
      <c r="F24" s="1073">
        <v>20324.055</v>
      </c>
      <c r="G24" s="1074">
        <f t="shared" si="3"/>
        <v>23.877393137089044</v>
      </c>
      <c r="H24" s="1071">
        <v>1.598</v>
      </c>
      <c r="I24" s="1073">
        <v>1939.083</v>
      </c>
      <c r="J24" s="1105" t="s">
        <v>45</v>
      </c>
      <c r="K24" s="1102">
        <f t="shared" si="4"/>
        <v>72.53</v>
      </c>
      <c r="L24" s="1103">
        <f t="shared" si="4"/>
        <v>22263.138</v>
      </c>
      <c r="M24" s="1074">
        <f t="shared" si="2"/>
        <v>25.579229284434025</v>
      </c>
      <c r="N24" s="336"/>
      <c r="O24" s="336"/>
      <c r="P24" s="336"/>
      <c r="Q24" s="336"/>
      <c r="R24" s="336"/>
      <c r="S24" s="336"/>
      <c r="T24" s="758"/>
      <c r="U24" s="336"/>
      <c r="V24" s="336"/>
      <c r="W24" s="336"/>
      <c r="X24" s="336"/>
      <c r="Y24" s="336"/>
      <c r="Z24" s="336"/>
      <c r="AA24" s="336"/>
      <c r="AB24" s="336"/>
      <c r="AC24" s="69"/>
      <c r="AD24" s="69"/>
      <c r="AE24" s="69"/>
      <c r="AF24" s="69"/>
      <c r="AG24" s="69"/>
    </row>
    <row r="25" spans="1:33" ht="15" customHeight="1">
      <c r="A25" s="1104">
        <v>4</v>
      </c>
      <c r="B25" s="1321"/>
      <c r="C25" s="1323"/>
      <c r="D25" s="754" t="s">
        <v>805</v>
      </c>
      <c r="E25" s="1071">
        <v>58.768</v>
      </c>
      <c r="F25" s="1073">
        <v>14552.338</v>
      </c>
      <c r="G25" s="1074">
        <f t="shared" si="3"/>
        <v>20.635291882203465</v>
      </c>
      <c r="H25" s="1071">
        <v>2.769</v>
      </c>
      <c r="I25" s="1073">
        <v>2077.223</v>
      </c>
      <c r="J25" s="1105" t="s">
        <v>45</v>
      </c>
      <c r="K25" s="1102">
        <f t="shared" si="4"/>
        <v>61.537</v>
      </c>
      <c r="L25" s="1103">
        <f t="shared" si="4"/>
        <v>16629.561</v>
      </c>
      <c r="M25" s="1074">
        <f t="shared" si="2"/>
        <v>22.519732031135742</v>
      </c>
      <c r="N25" s="336"/>
      <c r="O25" s="336"/>
      <c r="P25" s="336"/>
      <c r="Q25" s="336"/>
      <c r="R25" s="336"/>
      <c r="S25" s="336"/>
      <c r="T25" s="336"/>
      <c r="U25" s="336"/>
      <c r="V25" s="758"/>
      <c r="W25" s="336"/>
      <c r="X25" s="336"/>
      <c r="Y25" s="336"/>
      <c r="Z25" s="336"/>
      <c r="AA25" s="336"/>
      <c r="AB25" s="336"/>
      <c r="AC25" s="69"/>
      <c r="AD25" s="69"/>
      <c r="AE25" s="69"/>
      <c r="AF25" s="69"/>
      <c r="AG25" s="69"/>
    </row>
    <row r="26" spans="1:33" ht="15" customHeight="1">
      <c r="A26" s="1104">
        <v>5</v>
      </c>
      <c r="B26" s="1321"/>
      <c r="C26" s="1323"/>
      <c r="D26" s="754" t="s">
        <v>1073</v>
      </c>
      <c r="E26" s="1071">
        <v>25.301</v>
      </c>
      <c r="F26" s="1073">
        <v>13342.921</v>
      </c>
      <c r="G26" s="1074">
        <f t="shared" si="3"/>
        <v>43.947278104949746</v>
      </c>
      <c r="H26" s="1071">
        <v>5.28</v>
      </c>
      <c r="I26" s="1073">
        <v>3809.587</v>
      </c>
      <c r="J26" s="1105" t="s">
        <v>45</v>
      </c>
      <c r="K26" s="1102">
        <f t="shared" si="4"/>
        <v>30.581</v>
      </c>
      <c r="L26" s="1103">
        <f t="shared" si="4"/>
        <v>17152.508</v>
      </c>
      <c r="M26" s="1074">
        <f t="shared" si="2"/>
        <v>46.74064506283859</v>
      </c>
      <c r="N26" s="755"/>
      <c r="O26" s="336"/>
      <c r="P26" s="336"/>
      <c r="Q26" s="336"/>
      <c r="R26" s="336"/>
      <c r="S26" s="336"/>
      <c r="T26" s="336"/>
      <c r="U26" s="336"/>
      <c r="V26" s="336"/>
      <c r="W26" s="336"/>
      <c r="X26" s="336"/>
      <c r="Y26" s="336"/>
      <c r="Z26" s="336"/>
      <c r="AA26" s="336"/>
      <c r="AB26" s="336"/>
      <c r="AC26" s="69"/>
      <c r="AD26" s="69"/>
      <c r="AE26" s="69"/>
      <c r="AF26" s="69"/>
      <c r="AG26" s="69"/>
    </row>
    <row r="27" spans="1:33" ht="15" customHeight="1">
      <c r="A27" s="1104">
        <v>6</v>
      </c>
      <c r="B27" s="1321"/>
      <c r="C27" s="1324"/>
      <c r="D27" s="754" t="s">
        <v>807</v>
      </c>
      <c r="E27" s="1106">
        <f>SUM(E21:E26)</f>
        <v>468.767</v>
      </c>
      <c r="F27" s="1103">
        <f>SUM(F21:F26)</f>
        <v>179659.345</v>
      </c>
      <c r="G27" s="1074">
        <f t="shared" si="3"/>
        <v>31.938280816126845</v>
      </c>
      <c r="H27" s="1106">
        <f>SUM(H21:H26)</f>
        <v>34.478</v>
      </c>
      <c r="I27" s="1103">
        <f>SUM(I21:I26)</f>
        <v>25395.206999999995</v>
      </c>
      <c r="J27" s="1105" t="s">
        <v>45</v>
      </c>
      <c r="K27" s="1102">
        <f>E27+H27</f>
        <v>503.245</v>
      </c>
      <c r="L27" s="1103">
        <f t="shared" si="4"/>
        <v>205054.552</v>
      </c>
      <c r="M27" s="1074">
        <f t="shared" si="2"/>
        <v>33.95538819726641</v>
      </c>
      <c r="N27" s="756"/>
      <c r="O27" s="336"/>
      <c r="P27" s="336"/>
      <c r="Q27" s="336"/>
      <c r="R27" s="336"/>
      <c r="S27" s="336"/>
      <c r="T27" s="336"/>
      <c r="U27" s="336"/>
      <c r="V27" s="336"/>
      <c r="W27" s="336"/>
      <c r="X27" s="336"/>
      <c r="Y27" s="336"/>
      <c r="Z27" s="336"/>
      <c r="AA27" s="336"/>
      <c r="AB27" s="336"/>
      <c r="AC27" s="69"/>
      <c r="AD27" s="69"/>
      <c r="AE27" s="69"/>
      <c r="AF27" s="69"/>
      <c r="AG27" s="69"/>
    </row>
    <row r="28" spans="1:33" ht="15" customHeight="1">
      <c r="A28" s="1104">
        <v>7</v>
      </c>
      <c r="B28" s="1321"/>
      <c r="C28" s="1325" t="s">
        <v>1130</v>
      </c>
      <c r="D28" s="1326"/>
      <c r="E28" s="1071">
        <v>12.556</v>
      </c>
      <c r="F28" s="1073">
        <v>4799.165</v>
      </c>
      <c r="G28" s="1074">
        <f t="shared" si="3"/>
        <v>31.851737549113306</v>
      </c>
      <c r="H28" s="1071">
        <v>17.387</v>
      </c>
      <c r="I28" s="1073">
        <v>6109.8</v>
      </c>
      <c r="J28" s="1105" t="s">
        <v>45</v>
      </c>
      <c r="K28" s="1102">
        <f t="shared" si="4"/>
        <v>29.942999999999998</v>
      </c>
      <c r="L28" s="1103">
        <f t="shared" si="4"/>
        <v>10908.965</v>
      </c>
      <c r="M28" s="1074">
        <f t="shared" si="2"/>
        <v>30.360365249529664</v>
      </c>
      <c r="N28" s="756"/>
      <c r="O28" s="336"/>
      <c r="P28" s="336"/>
      <c r="Q28" s="336"/>
      <c r="R28" s="336"/>
      <c r="S28" s="336"/>
      <c r="T28" s="336"/>
      <c r="U28" s="336"/>
      <c r="V28" s="336"/>
      <c r="W28" s="336"/>
      <c r="X28" s="336"/>
      <c r="Y28" s="336"/>
      <c r="Z28" s="336"/>
      <c r="AA28" s="336"/>
      <c r="AB28" s="336"/>
      <c r="AC28" s="69"/>
      <c r="AD28" s="69"/>
      <c r="AE28" s="69"/>
      <c r="AF28" s="69"/>
      <c r="AG28" s="69"/>
    </row>
    <row r="29" spans="1:33" ht="15" customHeight="1">
      <c r="A29" s="1104">
        <v>8</v>
      </c>
      <c r="B29" s="1322"/>
      <c r="C29" s="1327" t="s">
        <v>1131</v>
      </c>
      <c r="D29" s="1328"/>
      <c r="E29" s="1071">
        <v>158.023</v>
      </c>
      <c r="F29" s="1073">
        <v>49864.268</v>
      </c>
      <c r="G29" s="1074">
        <f t="shared" si="3"/>
        <v>26.29589152633899</v>
      </c>
      <c r="H29" s="1071">
        <v>24.331</v>
      </c>
      <c r="I29" s="1073">
        <v>11334.948</v>
      </c>
      <c r="J29" s="1105" t="s">
        <v>45</v>
      </c>
      <c r="K29" s="1102">
        <f t="shared" si="4"/>
        <v>182.35399999999998</v>
      </c>
      <c r="L29" s="1103">
        <f t="shared" si="4"/>
        <v>61199.216</v>
      </c>
      <c r="M29" s="1074">
        <f t="shared" si="2"/>
        <v>27.967221265596958</v>
      </c>
      <c r="N29" s="336"/>
      <c r="O29" s="336"/>
      <c r="P29" s="336"/>
      <c r="Q29" s="336"/>
      <c r="R29" s="336"/>
      <c r="S29" s="336"/>
      <c r="T29" s="336"/>
      <c r="U29" s="336"/>
      <c r="V29" s="336"/>
      <c r="W29" s="336"/>
      <c r="X29" s="336"/>
      <c r="Y29" s="336"/>
      <c r="Z29" s="336"/>
      <c r="AA29" s="336"/>
      <c r="AB29" s="336"/>
      <c r="AC29" s="69"/>
      <c r="AD29" s="69"/>
      <c r="AE29" s="69"/>
      <c r="AF29" s="69"/>
      <c r="AG29" s="69"/>
    </row>
    <row r="30" spans="1:33" ht="15" customHeight="1">
      <c r="A30" s="1104">
        <v>9</v>
      </c>
      <c r="B30" s="1316" t="s">
        <v>707</v>
      </c>
      <c r="C30" s="1316"/>
      <c r="D30" s="1316"/>
      <c r="E30" s="1071">
        <v>0</v>
      </c>
      <c r="F30" s="1073">
        <v>0</v>
      </c>
      <c r="G30" s="1074">
        <f t="shared" si="3"/>
        <v>0</v>
      </c>
      <c r="H30" s="1071">
        <v>0</v>
      </c>
      <c r="I30" s="1073">
        <v>0</v>
      </c>
      <c r="J30" s="1105" t="s">
        <v>45</v>
      </c>
      <c r="K30" s="1102">
        <f t="shared" si="4"/>
        <v>0</v>
      </c>
      <c r="L30" s="1103">
        <f t="shared" si="4"/>
        <v>0</v>
      </c>
      <c r="M30" s="1074">
        <f t="shared" si="2"/>
        <v>0</v>
      </c>
      <c r="N30" s="336"/>
      <c r="O30" s="336"/>
      <c r="P30" s="336"/>
      <c r="Q30" s="336"/>
      <c r="R30" s="336"/>
      <c r="S30" s="336"/>
      <c r="T30" s="336"/>
      <c r="U30" s="336"/>
      <c r="V30" s="336"/>
      <c r="W30" s="336"/>
      <c r="X30" s="336"/>
      <c r="Y30" s="336"/>
      <c r="Z30" s="336"/>
      <c r="AA30" s="336"/>
      <c r="AB30" s="336"/>
      <c r="AC30" s="69"/>
      <c r="AD30" s="69"/>
      <c r="AE30" s="69"/>
      <c r="AF30" s="69"/>
      <c r="AG30" s="69"/>
    </row>
    <row r="31" spans="1:33" ht="15" customHeight="1" thickBot="1">
      <c r="A31" s="1107">
        <v>10</v>
      </c>
      <c r="B31" s="1317" t="s">
        <v>815</v>
      </c>
      <c r="C31" s="1317"/>
      <c r="D31" s="1317"/>
      <c r="E31" s="1108">
        <v>0</v>
      </c>
      <c r="F31" s="1109">
        <v>0</v>
      </c>
      <c r="G31" s="1110" t="s">
        <v>45</v>
      </c>
      <c r="H31" s="1108">
        <v>0</v>
      </c>
      <c r="I31" s="1109">
        <v>0</v>
      </c>
      <c r="J31" s="1111" t="s">
        <v>45</v>
      </c>
      <c r="K31" s="1112">
        <f t="shared" si="4"/>
        <v>0</v>
      </c>
      <c r="L31" s="1109">
        <f t="shared" si="4"/>
        <v>0</v>
      </c>
      <c r="M31" s="1110" t="s">
        <v>45</v>
      </c>
      <c r="N31" s="336"/>
      <c r="O31" s="336"/>
      <c r="P31" s="336"/>
      <c r="Q31" s="336"/>
      <c r="R31" s="336"/>
      <c r="S31" s="336"/>
      <c r="T31" s="336"/>
      <c r="U31" s="336"/>
      <c r="V31" s="336"/>
      <c r="W31" s="336"/>
      <c r="X31" s="336"/>
      <c r="Y31" s="336"/>
      <c r="Z31" s="336"/>
      <c r="AA31" s="336"/>
      <c r="AB31" s="336"/>
      <c r="AC31" s="69"/>
      <c r="AD31" s="69"/>
      <c r="AE31" s="69"/>
      <c r="AF31" s="69"/>
      <c r="AG31" s="69"/>
    </row>
    <row r="32" spans="1:33" s="1090" customFormat="1" ht="15" customHeight="1" thickBot="1">
      <c r="A32" s="1113">
        <v>11</v>
      </c>
      <c r="B32" s="1318" t="s">
        <v>807</v>
      </c>
      <c r="C32" s="1318"/>
      <c r="D32" s="1318"/>
      <c r="E32" s="1114">
        <f>E27+E28+E29+E30+E31</f>
        <v>639.346</v>
      </c>
      <c r="F32" s="1115">
        <f>F27+F28+F29+F30+F31</f>
        <v>234322.778</v>
      </c>
      <c r="G32" s="1116"/>
      <c r="H32" s="1114">
        <f>H27+H28+H29+H30+H31</f>
        <v>76.196</v>
      </c>
      <c r="I32" s="1115">
        <f>I27+I28+I29+I30+I31</f>
        <v>42839.954999999994</v>
      </c>
      <c r="J32" s="1117" t="s">
        <v>45</v>
      </c>
      <c r="K32" s="1118">
        <f>K27+K28+K29+K30+K31</f>
        <v>715.5419999999999</v>
      </c>
      <c r="L32" s="1115">
        <f>L27+L28+L29+L30+L31</f>
        <v>277162.733</v>
      </c>
      <c r="M32" s="1116"/>
      <c r="N32" s="336"/>
      <c r="O32" s="336"/>
      <c r="P32" s="336"/>
      <c r="Q32" s="336"/>
      <c r="R32" s="336"/>
      <c r="S32" s="336"/>
      <c r="T32" s="336"/>
      <c r="U32" s="336"/>
      <c r="V32" s="336"/>
      <c r="W32" s="1086"/>
      <c r="X32" s="1086"/>
      <c r="Y32" s="1086"/>
      <c r="Z32" s="1086"/>
      <c r="AA32" s="1086"/>
      <c r="AB32" s="1086"/>
      <c r="AC32" s="1087"/>
      <c r="AD32" s="1087"/>
      <c r="AE32" s="1087"/>
      <c r="AF32" s="1087"/>
      <c r="AG32" s="1087"/>
    </row>
    <row r="33" spans="1:28" s="69" customFormat="1" ht="15" customHeight="1">
      <c r="A33" s="336"/>
      <c r="B33" s="675" t="s">
        <v>28</v>
      </c>
      <c r="C33" s="336"/>
      <c r="D33" s="336"/>
      <c r="E33" s="755" t="s">
        <v>1074</v>
      </c>
      <c r="F33" s="759">
        <f>F27-E9-G9</f>
        <v>0</v>
      </c>
      <c r="G33" s="336"/>
      <c r="H33" s="336"/>
      <c r="I33" s="336"/>
      <c r="L33" s="757">
        <f>L27-Y9</f>
        <v>0</v>
      </c>
      <c r="M33" s="336"/>
      <c r="N33" s="336"/>
      <c r="O33" s="336"/>
      <c r="P33" s="336"/>
      <c r="Q33" s="336"/>
      <c r="R33" s="336"/>
      <c r="S33" s="336"/>
      <c r="T33" s="336"/>
      <c r="U33" s="336"/>
      <c r="V33" s="336"/>
      <c r="W33" s="336"/>
      <c r="X33" s="336"/>
      <c r="Y33" s="336"/>
      <c r="Z33" s="336"/>
      <c r="AA33" s="336"/>
      <c r="AB33" s="336"/>
    </row>
    <row r="34" spans="1:28" s="69" customFormat="1" ht="15" customHeight="1">
      <c r="A34" s="336"/>
      <c r="B34" s="675"/>
      <c r="C34" s="336"/>
      <c r="D34" s="336"/>
      <c r="E34" s="755" t="s">
        <v>1075</v>
      </c>
      <c r="F34" s="759">
        <f>F28-E10-G10</f>
        <v>0</v>
      </c>
      <c r="G34" s="336"/>
      <c r="H34" s="336"/>
      <c r="I34" s="336"/>
      <c r="L34" s="757">
        <f>L28-Y10</f>
        <v>0</v>
      </c>
      <c r="M34" s="336"/>
      <c r="N34" s="336"/>
      <c r="O34" s="336"/>
      <c r="P34" s="336"/>
      <c r="Q34" s="336"/>
      <c r="R34" s="336"/>
      <c r="S34" s="336"/>
      <c r="T34" s="336"/>
      <c r="U34" s="336"/>
      <c r="V34" s="336"/>
      <c r="W34" s="336"/>
      <c r="X34" s="336"/>
      <c r="Y34" s="336"/>
      <c r="Z34" s="336"/>
      <c r="AA34" s="336"/>
      <c r="AB34" s="336"/>
    </row>
    <row r="35" spans="1:28" s="69" customFormat="1" ht="15" customHeight="1">
      <c r="A35" s="336"/>
      <c r="B35" s="675"/>
      <c r="C35" s="336"/>
      <c r="D35" s="336"/>
      <c r="E35" s="755" t="s">
        <v>709</v>
      </c>
      <c r="F35" s="759">
        <f>F32-E14-G14</f>
        <v>0</v>
      </c>
      <c r="G35" s="336"/>
      <c r="H35" s="336"/>
      <c r="I35" s="336"/>
      <c r="L35" s="757">
        <f>L32-Y14</f>
        <v>0</v>
      </c>
      <c r="M35" s="336"/>
      <c r="N35" s="336"/>
      <c r="O35" s="336"/>
      <c r="P35" s="336"/>
      <c r="Q35" s="336"/>
      <c r="R35" s="336"/>
      <c r="S35" s="336"/>
      <c r="T35" s="336"/>
      <c r="U35" s="336"/>
      <c r="V35" s="336"/>
      <c r="W35" s="336"/>
      <c r="X35" s="336"/>
      <c r="Y35" s="336"/>
      <c r="Z35" s="336"/>
      <c r="AA35" s="336"/>
      <c r="AB35" s="336"/>
    </row>
    <row r="36" spans="1:28" s="69" customFormat="1" ht="15" customHeight="1">
      <c r="A36" s="336"/>
      <c r="B36" s="675"/>
      <c r="C36" s="336"/>
      <c r="D36" s="336"/>
      <c r="E36" s="336"/>
      <c r="F36" s="758"/>
      <c r="G36" s="336"/>
      <c r="H36" s="336"/>
      <c r="I36" s="336"/>
      <c r="L36" s="757"/>
      <c r="M36" s="336"/>
      <c r="N36" s="336"/>
      <c r="O36" s="336"/>
      <c r="P36" s="336"/>
      <c r="Q36" s="336"/>
      <c r="R36" s="336"/>
      <c r="S36" s="336"/>
      <c r="T36" s="336"/>
      <c r="U36" s="336"/>
      <c r="V36" s="336"/>
      <c r="W36" s="336"/>
      <c r="X36" s="336"/>
      <c r="Y36" s="336"/>
      <c r="Z36" s="336"/>
      <c r="AA36" s="336"/>
      <c r="AB36" s="336"/>
    </row>
    <row r="37" spans="1:28" s="576" customFormat="1" ht="12.75" customHeight="1">
      <c r="A37" s="576" t="s">
        <v>828</v>
      </c>
      <c r="N37" s="1119"/>
      <c r="O37" s="1119"/>
      <c r="P37" s="1119"/>
      <c r="Q37" s="1119"/>
      <c r="R37" s="1119"/>
      <c r="S37" s="1119"/>
      <c r="T37" s="1119"/>
      <c r="U37" s="1119"/>
      <c r="V37" s="1119"/>
      <c r="W37" s="1119"/>
      <c r="X37" s="1119"/>
      <c r="Y37" s="1119"/>
      <c r="Z37" s="1119"/>
      <c r="AA37" s="1119"/>
      <c r="AB37" s="1119"/>
    </row>
    <row r="38" spans="1:28" s="576" customFormat="1" ht="40.5" customHeight="1">
      <c r="A38" s="1211" t="s">
        <v>14</v>
      </c>
      <c r="B38" s="1211"/>
      <c r="C38" s="1211"/>
      <c r="D38" s="1211"/>
      <c r="E38" s="1211"/>
      <c r="F38" s="1211"/>
      <c r="G38" s="1211"/>
      <c r="H38" s="1211"/>
      <c r="I38" s="1211"/>
      <c r="J38" s="1211"/>
      <c r="K38" s="1211"/>
      <c r="L38" s="1211"/>
      <c r="M38" s="1211"/>
      <c r="N38" s="1119"/>
      <c r="O38" s="1119"/>
      <c r="P38" s="1119"/>
      <c r="Q38" s="1119"/>
      <c r="R38" s="1119"/>
      <c r="S38" s="1119"/>
      <c r="T38" s="1119"/>
      <c r="U38" s="1119"/>
      <c r="V38" s="1119"/>
      <c r="W38" s="1119"/>
      <c r="X38" s="1119"/>
      <c r="Y38" s="1119"/>
      <c r="Z38" s="1119"/>
      <c r="AA38" s="1119"/>
      <c r="AB38" s="1119"/>
    </row>
    <row r="39" spans="1:28" s="576" customFormat="1" ht="15.75" customHeight="1">
      <c r="A39" s="1211" t="s">
        <v>36</v>
      </c>
      <c r="B39" s="1211"/>
      <c r="C39" s="1211"/>
      <c r="D39" s="1211"/>
      <c r="E39" s="1211"/>
      <c r="F39" s="1211"/>
      <c r="G39" s="1211"/>
      <c r="H39" s="1211"/>
      <c r="I39" s="1211"/>
      <c r="J39" s="1211"/>
      <c r="K39" s="1211"/>
      <c r="L39" s="1211"/>
      <c r="M39" s="1211"/>
      <c r="N39" s="1119"/>
      <c r="O39" s="1119"/>
      <c r="P39" s="1119"/>
      <c r="Q39" s="1119"/>
      <c r="R39" s="1119"/>
      <c r="S39" s="1119"/>
      <c r="T39" s="1119"/>
      <c r="U39" s="1119"/>
      <c r="V39" s="1119"/>
      <c r="W39" s="1119"/>
      <c r="X39" s="1119"/>
      <c r="Y39" s="1119"/>
      <c r="Z39" s="1119"/>
      <c r="AA39" s="1119"/>
      <c r="AB39" s="1119"/>
    </row>
    <row r="40" spans="1:28" s="576" customFormat="1" ht="50.25" customHeight="1">
      <c r="A40" s="1211" t="s">
        <v>1037</v>
      </c>
      <c r="B40" s="1211"/>
      <c r="C40" s="1211"/>
      <c r="D40" s="1211"/>
      <c r="E40" s="1211"/>
      <c r="F40" s="1211"/>
      <c r="G40" s="1211"/>
      <c r="H40" s="1211"/>
      <c r="I40" s="1211"/>
      <c r="J40" s="1211"/>
      <c r="K40" s="1211"/>
      <c r="L40" s="1211"/>
      <c r="M40" s="1211"/>
      <c r="N40" s="1119"/>
      <c r="O40" s="1119"/>
      <c r="P40" s="1119"/>
      <c r="Q40" s="1119"/>
      <c r="R40" s="1119"/>
      <c r="S40" s="1119"/>
      <c r="T40" s="1119"/>
      <c r="U40" s="1119"/>
      <c r="V40" s="1119"/>
      <c r="W40" s="1119"/>
      <c r="X40" s="1119"/>
      <c r="Y40" s="1119"/>
      <c r="Z40" s="1119"/>
      <c r="AA40" s="1119"/>
      <c r="AB40" s="1119"/>
    </row>
    <row r="41" spans="1:28" s="576" customFormat="1" ht="105.75" customHeight="1">
      <c r="A41" s="1211" t="s">
        <v>15</v>
      </c>
      <c r="B41" s="1211"/>
      <c r="C41" s="1211"/>
      <c r="D41" s="1211"/>
      <c r="E41" s="1211"/>
      <c r="F41" s="1211"/>
      <c r="G41" s="1211"/>
      <c r="H41" s="1211"/>
      <c r="I41" s="1211"/>
      <c r="J41" s="1211"/>
      <c r="K41" s="1211"/>
      <c r="L41" s="1211"/>
      <c r="M41" s="1211"/>
      <c r="N41" s="1119"/>
      <c r="O41" s="1119"/>
      <c r="P41" s="1119"/>
      <c r="Q41" s="1119"/>
      <c r="R41" s="1119"/>
      <c r="S41" s="1119"/>
      <c r="T41" s="1119"/>
      <c r="U41" s="1119"/>
      <c r="V41" s="1119"/>
      <c r="W41" s="1119"/>
      <c r="X41" s="1119"/>
      <c r="Y41" s="1119"/>
      <c r="Z41" s="1119"/>
      <c r="AA41" s="1119"/>
      <c r="AB41" s="1119"/>
    </row>
    <row r="42" spans="1:28" s="576" customFormat="1" ht="15.75" customHeight="1">
      <c r="A42" s="1211" t="s">
        <v>994</v>
      </c>
      <c r="B42" s="1211"/>
      <c r="C42" s="1211"/>
      <c r="D42" s="1211"/>
      <c r="E42" s="1211"/>
      <c r="F42" s="1211"/>
      <c r="G42" s="1211"/>
      <c r="H42" s="1211"/>
      <c r="I42" s="1211"/>
      <c r="J42" s="1211"/>
      <c r="K42" s="1211"/>
      <c r="L42" s="1211"/>
      <c r="M42" s="1211"/>
      <c r="N42" s="1119"/>
      <c r="O42" s="1119"/>
      <c r="P42" s="1119"/>
      <c r="Q42" s="1119"/>
      <c r="R42" s="1119"/>
      <c r="S42" s="1119"/>
      <c r="T42" s="1119"/>
      <c r="U42" s="1119"/>
      <c r="V42" s="1119"/>
      <c r="W42" s="1119"/>
      <c r="X42" s="1119"/>
      <c r="Y42" s="1119"/>
      <c r="Z42" s="1119"/>
      <c r="AA42" s="1119"/>
      <c r="AB42" s="1119"/>
    </row>
    <row r="43" spans="1:28" s="576" customFormat="1" ht="29.25" customHeight="1">
      <c r="A43" s="1211" t="s">
        <v>995</v>
      </c>
      <c r="B43" s="1211"/>
      <c r="C43" s="1211"/>
      <c r="D43" s="1211"/>
      <c r="E43" s="1211"/>
      <c r="F43" s="1211"/>
      <c r="G43" s="1211"/>
      <c r="H43" s="1211"/>
      <c r="I43" s="1211"/>
      <c r="J43" s="1211"/>
      <c r="K43" s="1211"/>
      <c r="L43" s="1211"/>
      <c r="M43" s="1211"/>
      <c r="N43" s="1119"/>
      <c r="O43" s="1119"/>
      <c r="P43" s="1119"/>
      <c r="Q43" s="1119"/>
      <c r="R43" s="1119"/>
      <c r="S43" s="1119"/>
      <c r="T43" s="1119"/>
      <c r="U43" s="1119"/>
      <c r="V43" s="1119"/>
      <c r="W43" s="1119"/>
      <c r="X43" s="1119"/>
      <c r="Y43" s="1119"/>
      <c r="Z43" s="1119"/>
      <c r="AA43" s="1119"/>
      <c r="AB43" s="1119"/>
    </row>
    <row r="44" spans="1:28" s="576" customFormat="1" ht="12.75" customHeight="1">
      <c r="A44" s="1211" t="s">
        <v>16</v>
      </c>
      <c r="B44" s="1211"/>
      <c r="C44" s="1211"/>
      <c r="D44" s="1211"/>
      <c r="E44" s="1211"/>
      <c r="F44" s="1211"/>
      <c r="G44" s="1211"/>
      <c r="H44" s="1211"/>
      <c r="I44" s="1211"/>
      <c r="J44" s="1211"/>
      <c r="K44" s="1211"/>
      <c r="L44" s="1211"/>
      <c r="M44" s="1211"/>
      <c r="N44" s="1119"/>
      <c r="O44" s="1119"/>
      <c r="P44" s="1119"/>
      <c r="Q44" s="1119"/>
      <c r="R44" s="1119"/>
      <c r="S44" s="1119"/>
      <c r="T44" s="1119"/>
      <c r="U44" s="1119"/>
      <c r="V44" s="1119"/>
      <c r="W44" s="1119"/>
      <c r="X44" s="1119"/>
      <c r="Y44" s="1119"/>
      <c r="Z44" s="1119"/>
      <c r="AA44" s="1119"/>
      <c r="AB44" s="1119"/>
    </row>
    <row r="45" spans="1:28" s="576" customFormat="1" ht="13.5" customHeight="1">
      <c r="A45" s="1119"/>
      <c r="B45" s="1119"/>
      <c r="C45" s="1119"/>
      <c r="D45" s="1119"/>
      <c r="E45" s="1119"/>
      <c r="F45" s="1119"/>
      <c r="G45" s="1119"/>
      <c r="H45" s="1119"/>
      <c r="I45" s="1119"/>
      <c r="J45" s="1119"/>
      <c r="K45" s="1119"/>
      <c r="L45" s="1119"/>
      <c r="M45" s="1119"/>
      <c r="N45" s="1119"/>
      <c r="O45" s="1119"/>
      <c r="P45" s="1119"/>
      <c r="Q45" s="1119"/>
      <c r="R45" s="1119"/>
      <c r="S45" s="1119"/>
      <c r="T45" s="1119"/>
      <c r="U45" s="1119"/>
      <c r="V45" s="1119"/>
      <c r="W45" s="1119"/>
      <c r="X45" s="1119"/>
      <c r="Y45" s="1119"/>
      <c r="Z45" s="1119"/>
      <c r="AA45" s="1119"/>
      <c r="AB45" s="1119"/>
    </row>
    <row r="46" spans="1:28" s="69" customFormat="1" ht="15" customHeight="1">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row>
    <row r="47" s="69" customFormat="1" ht="15"/>
    <row r="48" s="69" customFormat="1" ht="12.75" customHeight="1"/>
    <row r="49" s="69" customFormat="1" ht="15.75" customHeight="1"/>
    <row r="50" s="69" customFormat="1" ht="24.75" customHeight="1"/>
    <row r="51" s="69" customFormat="1" ht="24" customHeight="1"/>
    <row r="52" s="69" customFormat="1" ht="37.5" customHeight="1"/>
    <row r="53" s="69" customFormat="1" ht="15.75" customHeight="1"/>
    <row r="54" s="69" customFormat="1" ht="15.75" customHeight="1"/>
    <row r="55" s="69" customFormat="1" ht="15" customHeight="1"/>
    <row r="56" s="69" customFormat="1" ht="14.25" customHeight="1"/>
    <row r="57" s="69" customFormat="1" ht="16.5" customHeight="1"/>
    <row r="58" s="69" customFormat="1" ht="18.75" customHeight="1"/>
    <row r="59" spans="1:24" ht="13.5">
      <c r="A59" s="1120"/>
      <c r="B59" s="1121"/>
      <c r="C59" s="1121"/>
      <c r="D59" s="1121"/>
      <c r="E59" s="1121"/>
      <c r="F59" s="1121"/>
      <c r="G59" s="1121"/>
      <c r="H59" s="1121"/>
      <c r="I59" s="1122"/>
      <c r="J59" s="1122"/>
      <c r="K59" s="1122"/>
      <c r="L59" s="1122"/>
      <c r="M59" s="1122"/>
      <c r="N59" s="1122"/>
      <c r="O59" s="1122"/>
      <c r="P59" s="1120"/>
      <c r="Q59" s="10"/>
      <c r="R59" s="10"/>
      <c r="S59" s="10"/>
      <c r="T59" s="10"/>
      <c r="U59" s="10"/>
      <c r="V59" s="10"/>
      <c r="W59" s="10"/>
      <c r="X59" s="10"/>
    </row>
    <row r="60" spans="1:24" ht="15.75" customHeight="1">
      <c r="A60" s="1315"/>
      <c r="B60" s="1315"/>
      <c r="C60" s="1315"/>
      <c r="D60" s="1315"/>
      <c r="E60" s="1315"/>
      <c r="F60" s="1315"/>
      <c r="G60" s="1315"/>
      <c r="H60" s="1315"/>
      <c r="I60" s="1315"/>
      <c r="J60" s="1315"/>
      <c r="K60" s="1315"/>
      <c r="L60" s="1315"/>
      <c r="M60" s="1315"/>
      <c r="N60" s="1315"/>
      <c r="O60" s="1315"/>
      <c r="P60" s="1315"/>
      <c r="Q60" s="1315"/>
      <c r="R60" s="1315"/>
      <c r="S60" s="1315"/>
      <c r="T60" s="1315"/>
      <c r="U60" s="1315"/>
      <c r="V60" s="10"/>
      <c r="W60" s="10"/>
      <c r="X60" s="10"/>
    </row>
    <row r="61" spans="1:16" ht="15.75">
      <c r="A61" s="1123"/>
      <c r="B61" s="1124"/>
      <c r="C61" s="1124"/>
      <c r="D61" s="1124"/>
      <c r="E61" s="1124"/>
      <c r="F61" s="1124"/>
      <c r="G61" s="1124"/>
      <c r="H61" s="1124"/>
      <c r="I61" s="1058"/>
      <c r="J61" s="1058"/>
      <c r="K61" s="1058"/>
      <c r="L61" s="1058"/>
      <c r="M61" s="1058"/>
      <c r="N61" s="1058"/>
      <c r="O61" s="1058"/>
      <c r="P61" s="1058"/>
    </row>
    <row r="62" spans="1:16" ht="13.5">
      <c r="A62" s="1058"/>
      <c r="B62" s="1124"/>
      <c r="C62" s="1124"/>
      <c r="D62" s="1124"/>
      <c r="E62" s="1124"/>
      <c r="F62" s="1124"/>
      <c r="G62" s="1124"/>
      <c r="H62" s="1124"/>
      <c r="I62" s="1058"/>
      <c r="J62" s="1058"/>
      <c r="K62" s="1058"/>
      <c r="L62" s="1058"/>
      <c r="M62" s="1058"/>
      <c r="N62" s="1058"/>
      <c r="O62" s="1058"/>
      <c r="P62" s="1058"/>
    </row>
    <row r="63" spans="1:16" ht="13.5">
      <c r="A63" s="1125"/>
      <c r="B63" s="1126"/>
      <c r="C63" s="1126"/>
      <c r="D63" s="1126"/>
      <c r="E63" s="1126"/>
      <c r="F63" s="1126"/>
      <c r="G63" s="1126"/>
      <c r="H63" s="1126"/>
      <c r="I63" s="1125"/>
      <c r="J63" s="1125"/>
      <c r="K63" s="1125"/>
      <c r="L63" s="1125"/>
      <c r="M63" s="1125"/>
      <c r="N63" s="1125"/>
      <c r="O63" s="1125"/>
      <c r="P63" s="1125"/>
    </row>
    <row r="64" spans="1:16" ht="13.5">
      <c r="A64" s="1125"/>
      <c r="B64" s="1126"/>
      <c r="C64" s="1126"/>
      <c r="D64" s="1126"/>
      <c r="E64" s="1126"/>
      <c r="F64" s="1126"/>
      <c r="G64" s="1126"/>
      <c r="H64" s="1126"/>
      <c r="I64" s="1125"/>
      <c r="J64" s="1125"/>
      <c r="K64" s="1125"/>
      <c r="L64" s="1125"/>
      <c r="M64" s="1125"/>
      <c r="N64" s="1125"/>
      <c r="O64" s="1125"/>
      <c r="P64" s="1125"/>
    </row>
    <row r="65" spans="1:16" ht="13.5">
      <c r="A65" s="1125"/>
      <c r="B65" s="1126"/>
      <c r="C65" s="1126"/>
      <c r="D65" s="1126"/>
      <c r="E65" s="1126"/>
      <c r="F65" s="1126"/>
      <c r="G65" s="1126"/>
      <c r="H65" s="1126"/>
      <c r="I65" s="1125"/>
      <c r="J65" s="1125"/>
      <c r="K65" s="1125"/>
      <c r="L65" s="1125"/>
      <c r="M65" s="1125"/>
      <c r="N65" s="1125"/>
      <c r="O65" s="1125"/>
      <c r="P65" s="1125"/>
    </row>
    <row r="66" spans="1:16" ht="13.5">
      <c r="A66" s="1125"/>
      <c r="B66" s="1126"/>
      <c r="C66" s="1126"/>
      <c r="D66" s="1126"/>
      <c r="E66" s="1126"/>
      <c r="F66" s="1126"/>
      <c r="G66" s="1126"/>
      <c r="H66" s="1126"/>
      <c r="I66" s="1125"/>
      <c r="J66" s="1125"/>
      <c r="K66" s="1125"/>
      <c r="L66" s="1125"/>
      <c r="M66" s="1125"/>
      <c r="N66" s="1125"/>
      <c r="O66" s="1125"/>
      <c r="P66" s="1125"/>
    </row>
    <row r="67" spans="1:16" ht="13.5">
      <c r="A67" s="1125"/>
      <c r="B67" s="1126"/>
      <c r="C67" s="1126"/>
      <c r="D67" s="1126"/>
      <c r="E67" s="1126"/>
      <c r="F67" s="1126"/>
      <c r="G67" s="1126"/>
      <c r="H67" s="1126"/>
      <c r="I67" s="1125"/>
      <c r="J67" s="1125"/>
      <c r="K67" s="1125"/>
      <c r="L67" s="1125"/>
      <c r="M67" s="1125"/>
      <c r="N67" s="1125"/>
      <c r="O67" s="1125"/>
      <c r="P67" s="1125"/>
    </row>
    <row r="68" spans="1:16" ht="13.5">
      <c r="A68" s="1125"/>
      <c r="B68" s="1126"/>
      <c r="C68" s="1126"/>
      <c r="D68" s="1126"/>
      <c r="E68" s="1126"/>
      <c r="F68" s="1126"/>
      <c r="G68" s="1126"/>
      <c r="H68" s="1126"/>
      <c r="I68" s="1125"/>
      <c r="J68" s="1125"/>
      <c r="K68" s="1125"/>
      <c r="L68" s="1125"/>
      <c r="M68" s="1125"/>
      <c r="N68" s="1125"/>
      <c r="O68" s="1125"/>
      <c r="P68" s="1125"/>
    </row>
    <row r="69" spans="1:16" ht="13.5">
      <c r="A69" s="1125"/>
      <c r="B69" s="1126"/>
      <c r="C69" s="1126"/>
      <c r="D69" s="1126"/>
      <c r="E69" s="1126"/>
      <c r="F69" s="1126"/>
      <c r="G69" s="1126"/>
      <c r="H69" s="1126"/>
      <c r="I69" s="1125"/>
      <c r="J69" s="1125"/>
      <c r="K69" s="1125"/>
      <c r="L69" s="1125"/>
      <c r="M69" s="1125"/>
      <c r="N69" s="1125"/>
      <c r="O69" s="1125"/>
      <c r="P69" s="1125"/>
    </row>
    <row r="70" spans="1:16" ht="13.5">
      <c r="A70" s="1125"/>
      <c r="B70" s="1126"/>
      <c r="C70" s="1126"/>
      <c r="D70" s="1126"/>
      <c r="E70" s="1126"/>
      <c r="F70" s="1126"/>
      <c r="G70" s="1126"/>
      <c r="H70" s="1126"/>
      <c r="I70" s="1125"/>
      <c r="J70" s="1125"/>
      <c r="K70" s="1125"/>
      <c r="L70" s="1125"/>
      <c r="M70" s="1125"/>
      <c r="N70" s="1125"/>
      <c r="O70" s="1125"/>
      <c r="P70" s="1125"/>
    </row>
    <row r="71" spans="1:16" ht="13.5">
      <c r="A71" s="1125"/>
      <c r="B71" s="1126"/>
      <c r="C71" s="1126"/>
      <c r="D71" s="1126"/>
      <c r="E71" s="1126"/>
      <c r="F71" s="1126"/>
      <c r="G71" s="1126"/>
      <c r="H71" s="1126"/>
      <c r="I71" s="1125"/>
      <c r="J71" s="1125"/>
      <c r="K71" s="1125"/>
      <c r="L71" s="1125"/>
      <c r="M71" s="1125"/>
      <c r="N71" s="1125"/>
      <c r="O71" s="1125"/>
      <c r="P71" s="1125"/>
    </row>
  </sheetData>
  <sheetProtection/>
  <mergeCells count="45">
    <mergeCell ref="W6:X7"/>
    <mergeCell ref="Y6:Z7"/>
    <mergeCell ref="M7:N7"/>
    <mergeCell ref="O7:P7"/>
    <mergeCell ref="A5:A8"/>
    <mergeCell ref="B5:D8"/>
    <mergeCell ref="E5:Z5"/>
    <mergeCell ref="E6:H6"/>
    <mergeCell ref="I6:L6"/>
    <mergeCell ref="M6:R6"/>
    <mergeCell ref="S6:T7"/>
    <mergeCell ref="U6:V7"/>
    <mergeCell ref="Q7:R7"/>
    <mergeCell ref="B9:B11"/>
    <mergeCell ref="C9:D9"/>
    <mergeCell ref="C10:D10"/>
    <mergeCell ref="C11:D11"/>
    <mergeCell ref="B12:D12"/>
    <mergeCell ref="E7:F7"/>
    <mergeCell ref="G7:H7"/>
    <mergeCell ref="I7:J7"/>
    <mergeCell ref="K7:L7"/>
    <mergeCell ref="B13:D13"/>
    <mergeCell ref="B14:D14"/>
    <mergeCell ref="A18:A20"/>
    <mergeCell ref="B18:D20"/>
    <mergeCell ref="E18:G18"/>
    <mergeCell ref="H18:J18"/>
    <mergeCell ref="A40:M40"/>
    <mergeCell ref="K18:M18"/>
    <mergeCell ref="O18:Z19"/>
    <mergeCell ref="B21:B29"/>
    <mergeCell ref="C21:C27"/>
    <mergeCell ref="C28:D28"/>
    <mergeCell ref="C29:D29"/>
    <mergeCell ref="A41:M41"/>
    <mergeCell ref="A42:M42"/>
    <mergeCell ref="A43:M43"/>
    <mergeCell ref="A44:M44"/>
    <mergeCell ref="A60:U60"/>
    <mergeCell ref="B30:D30"/>
    <mergeCell ref="B31:D31"/>
    <mergeCell ref="B32:D32"/>
    <mergeCell ref="A38:M38"/>
    <mergeCell ref="A39:M39"/>
  </mergeCells>
  <conditionalFormatting sqref="F33:F35 L33:L35">
    <cfRule type="cellIs" priority="1" dxfId="13" operator="lessThan" stopIfTrue="1">
      <formula>0</formula>
    </cfRule>
    <cfRule type="cellIs" priority="2" dxfId="13" operator="greaterThan" stopIfTrue="1">
      <formula>0</formula>
    </cfRule>
  </conditionalFormatting>
  <printOptions horizontalCentered="1"/>
  <pageMargins left="0.2362204724409449" right="0.2755905511811024" top="0.47" bottom="0.29" header="0.28" footer="0.19"/>
  <pageSetup cellComments="asDisplayed" fitToHeight="1" fitToWidth="1" horizontalDpi="600" verticalDpi="600" orientation="landscape" paperSize="9" scale="66"/>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
      <selection activeCell="R8" sqref="R8"/>
    </sheetView>
  </sheetViews>
  <sheetFormatPr defaultColWidth="9.140625" defaultRowHeight="15"/>
  <cols>
    <col min="1" max="1" width="3.421875" style="11" customWidth="1"/>
    <col min="2" max="2" width="9.00390625" style="11" customWidth="1"/>
    <col min="3" max="3" width="48.00390625" style="11" customWidth="1"/>
    <col min="4" max="18" width="12.7109375" style="11" customWidth="1"/>
    <col min="19" max="16384" width="9.140625" style="11" customWidth="1"/>
  </cols>
  <sheetData>
    <row r="1" spans="1:18" ht="15.75">
      <c r="A1" s="525" t="s">
        <v>1057</v>
      </c>
      <c r="B1" s="170"/>
      <c r="C1" s="170"/>
      <c r="D1" s="10"/>
      <c r="E1" s="10"/>
      <c r="F1" s="10"/>
      <c r="G1" s="10"/>
      <c r="H1" s="10"/>
      <c r="I1" s="10"/>
      <c r="J1" s="10"/>
      <c r="K1" s="10"/>
      <c r="L1" s="10"/>
      <c r="M1" s="10"/>
      <c r="N1" s="10"/>
      <c r="O1" s="10"/>
      <c r="P1" s="526"/>
      <c r="Q1" s="526"/>
      <c r="R1" s="10"/>
    </row>
    <row r="2" spans="1:18" s="12" customFormat="1" ht="15" thickBot="1">
      <c r="A2" s="392"/>
      <c r="B2" s="392"/>
      <c r="C2" s="392"/>
      <c r="D2" s="392"/>
      <c r="E2" s="392"/>
      <c r="F2" s="392"/>
      <c r="G2" s="392"/>
      <c r="H2" s="392"/>
      <c r="I2" s="392"/>
      <c r="J2" s="392"/>
      <c r="K2" s="392"/>
      <c r="L2" s="392"/>
      <c r="M2" s="392"/>
      <c r="N2" s="392"/>
      <c r="O2" s="392"/>
      <c r="Q2" s="392"/>
      <c r="R2" s="16" t="s">
        <v>848</v>
      </c>
    </row>
    <row r="3" spans="1:18" s="12" customFormat="1" ht="17.25" customHeight="1">
      <c r="A3" s="1406" t="s">
        <v>669</v>
      </c>
      <c r="B3" s="1409" t="s">
        <v>889</v>
      </c>
      <c r="C3" s="1410"/>
      <c r="D3" s="1388" t="s">
        <v>908</v>
      </c>
      <c r="E3" s="1389"/>
      <c r="F3" s="1389"/>
      <c r="G3" s="1389"/>
      <c r="H3" s="1389"/>
      <c r="I3" s="1389"/>
      <c r="J3" s="1389"/>
      <c r="K3" s="1389"/>
      <c r="L3" s="1389"/>
      <c r="M3" s="1389"/>
      <c r="N3" s="1389"/>
      <c r="O3" s="1389"/>
      <c r="P3" s="1390"/>
      <c r="Q3" s="1419" t="s">
        <v>607</v>
      </c>
      <c r="R3" s="1420"/>
    </row>
    <row r="4" spans="1:19" s="12" customFormat="1" ht="15" customHeight="1">
      <c r="A4" s="1407"/>
      <c r="B4" s="1411"/>
      <c r="C4" s="1412"/>
      <c r="D4" s="1423" t="s">
        <v>1115</v>
      </c>
      <c r="E4" s="1424"/>
      <c r="F4" s="1424"/>
      <c r="G4" s="1424"/>
      <c r="H4" s="1424"/>
      <c r="I4" s="1425"/>
      <c r="J4" s="1421" t="s">
        <v>873</v>
      </c>
      <c r="K4" s="1391" t="s">
        <v>608</v>
      </c>
      <c r="L4" s="1392"/>
      <c r="M4" s="1392"/>
      <c r="N4" s="1392"/>
      <c r="O4" s="1393"/>
      <c r="P4" s="1386" t="s">
        <v>807</v>
      </c>
      <c r="Q4" s="1397" t="s">
        <v>874</v>
      </c>
      <c r="R4" s="1415" t="s">
        <v>875</v>
      </c>
      <c r="S4" s="527"/>
    </row>
    <row r="5" spans="1:18" ht="33" customHeight="1">
      <c r="A5" s="1407"/>
      <c r="B5" s="1411"/>
      <c r="C5" s="1412"/>
      <c r="D5" s="218" t="s">
        <v>1116</v>
      </c>
      <c r="E5" s="218" t="s">
        <v>1117</v>
      </c>
      <c r="F5" s="218" t="s">
        <v>1118</v>
      </c>
      <c r="G5" s="218" t="s">
        <v>1119</v>
      </c>
      <c r="H5" s="218" t="s">
        <v>1120</v>
      </c>
      <c r="I5" s="218" t="s">
        <v>1121</v>
      </c>
      <c r="J5" s="1422"/>
      <c r="K5" s="528" t="s">
        <v>899</v>
      </c>
      <c r="L5" s="218" t="s">
        <v>609</v>
      </c>
      <c r="M5" s="218" t="s">
        <v>610</v>
      </c>
      <c r="N5" s="218" t="s">
        <v>611</v>
      </c>
      <c r="O5" s="218" t="s">
        <v>1122</v>
      </c>
      <c r="P5" s="1387"/>
      <c r="Q5" s="1398"/>
      <c r="R5" s="1416"/>
    </row>
    <row r="6" spans="1:18" s="534" customFormat="1" ht="12.75" thickBot="1">
      <c r="A6" s="1408"/>
      <c r="B6" s="1413"/>
      <c r="C6" s="1414"/>
      <c r="D6" s="1399" t="s">
        <v>749</v>
      </c>
      <c r="E6" s="1400"/>
      <c r="F6" s="1400"/>
      <c r="G6" s="1400"/>
      <c r="H6" s="1400"/>
      <c r="I6" s="1401"/>
      <c r="J6" s="530" t="s">
        <v>750</v>
      </c>
      <c r="K6" s="1399" t="s">
        <v>751</v>
      </c>
      <c r="L6" s="1400"/>
      <c r="M6" s="1400"/>
      <c r="N6" s="1400"/>
      <c r="O6" s="1401"/>
      <c r="P6" s="531" t="s">
        <v>1018</v>
      </c>
      <c r="Q6" s="532" t="s">
        <v>753</v>
      </c>
      <c r="R6" s="533" t="s">
        <v>754</v>
      </c>
    </row>
    <row r="7" spans="1:18" ht="13.5">
      <c r="A7" s="535">
        <v>1</v>
      </c>
      <c r="B7" s="536" t="s">
        <v>869</v>
      </c>
      <c r="C7" s="537"/>
      <c r="D7" s="1015">
        <f aca="true" t="shared" si="0" ref="D7:I7">SUM(D8+D9+D10+D11+D12+D13+D15+D19+D23+D24)</f>
        <v>38253.909</v>
      </c>
      <c r="E7" s="1015">
        <f t="shared" si="0"/>
        <v>4460.585</v>
      </c>
      <c r="F7" s="1015">
        <f t="shared" si="0"/>
        <v>5034.675</v>
      </c>
      <c r="G7" s="1015">
        <f t="shared" si="0"/>
        <v>515.871</v>
      </c>
      <c r="H7" s="1015">
        <f t="shared" si="0"/>
        <v>15</v>
      </c>
      <c r="I7" s="1015">
        <f t="shared" si="0"/>
        <v>5387.103999999999</v>
      </c>
      <c r="J7" s="1016">
        <f aca="true" t="shared" si="1" ref="J7:O7">SUM(J8+J9+J10+J11+J12+J13+J15+J19+J23+J24)</f>
        <v>18321.751</v>
      </c>
      <c r="K7" s="1016">
        <f t="shared" si="1"/>
        <v>2578.172</v>
      </c>
      <c r="L7" s="1016">
        <f t="shared" si="1"/>
        <v>4922.939</v>
      </c>
      <c r="M7" s="1016">
        <f t="shared" si="1"/>
        <v>0</v>
      </c>
      <c r="N7" s="1016">
        <f t="shared" si="1"/>
        <v>183.977</v>
      </c>
      <c r="O7" s="1016">
        <f t="shared" si="1"/>
        <v>872.836</v>
      </c>
      <c r="P7" s="1017">
        <f>SUM(P8+P9+P10+P11+P12+P13+P15+P19+P23+P24)</f>
        <v>80546.81899999999</v>
      </c>
      <c r="Q7" s="1017">
        <f>SUM(Q8+Q9+Q10+Q11+Q12+Q13+Q15+Q19+Q23+Q24)</f>
        <v>80546.81899999999</v>
      </c>
      <c r="R7" s="1018">
        <f>SUM(R8+R9+R10+R11+R12+R13+R15+R19+R23+R24)</f>
        <v>0</v>
      </c>
    </row>
    <row r="8" spans="1:20" ht="12.75" customHeight="1">
      <c r="A8" s="538">
        <v>2</v>
      </c>
      <c r="B8" s="1404" t="s">
        <v>759</v>
      </c>
      <c r="C8" s="1405"/>
      <c r="D8" s="1019"/>
      <c r="E8" s="1019"/>
      <c r="F8" s="1019"/>
      <c r="G8" s="1019"/>
      <c r="H8" s="1019"/>
      <c r="I8" s="1019"/>
      <c r="J8" s="1020">
        <v>3333</v>
      </c>
      <c r="K8" s="1020"/>
      <c r="L8" s="1020"/>
      <c r="M8" s="1020"/>
      <c r="N8" s="1020"/>
      <c r="O8" s="1020"/>
      <c r="P8" s="1021">
        <f aca="true" t="shared" si="2" ref="P8:P26">SUM(D8:O8)</f>
        <v>3333</v>
      </c>
      <c r="Q8" s="1021">
        <f>P8</f>
        <v>3333</v>
      </c>
      <c r="R8" s="1022">
        <v>0</v>
      </c>
      <c r="S8" s="540"/>
      <c r="T8" s="540"/>
    </row>
    <row r="9" spans="1:18" ht="24" customHeight="1">
      <c r="A9" s="538">
        <v>3</v>
      </c>
      <c r="B9" s="1404" t="s">
        <v>760</v>
      </c>
      <c r="C9" s="1405"/>
      <c r="D9" s="1019"/>
      <c r="E9" s="1019"/>
      <c r="F9" s="1019"/>
      <c r="G9" s="1019"/>
      <c r="H9" s="1019"/>
      <c r="I9" s="1019"/>
      <c r="J9" s="1020">
        <v>3845.499</v>
      </c>
      <c r="K9" s="1020"/>
      <c r="L9" s="1020"/>
      <c r="M9" s="1020"/>
      <c r="N9" s="1020"/>
      <c r="O9" s="1020"/>
      <c r="P9" s="1021">
        <f>SUM(D9:O9)</f>
        <v>3845.499</v>
      </c>
      <c r="Q9" s="1021">
        <f aca="true" t="shared" si="3" ref="Q9:Q27">P9</f>
        <v>3845.499</v>
      </c>
      <c r="R9" s="1022">
        <v>0</v>
      </c>
    </row>
    <row r="10" spans="1:18" ht="24" customHeight="1">
      <c r="A10" s="538">
        <v>4</v>
      </c>
      <c r="B10" s="1417" t="s">
        <v>870</v>
      </c>
      <c r="C10" s="1418"/>
      <c r="D10" s="1019"/>
      <c r="E10" s="1019">
        <v>4460.585</v>
      </c>
      <c r="F10" s="1019">
        <v>5034.675</v>
      </c>
      <c r="G10" s="1019">
        <v>515.871</v>
      </c>
      <c r="H10" s="1019">
        <v>15</v>
      </c>
      <c r="I10" s="1019">
        <v>283.579</v>
      </c>
      <c r="J10" s="1020"/>
      <c r="K10" s="1020"/>
      <c r="L10" s="1020"/>
      <c r="M10" s="1020"/>
      <c r="N10" s="1020"/>
      <c r="O10" s="1020"/>
      <c r="P10" s="1021">
        <f>SUM(D10:O10)</f>
        <v>10309.71</v>
      </c>
      <c r="Q10" s="1021">
        <f t="shared" si="3"/>
        <v>10309.71</v>
      </c>
      <c r="R10" s="1022">
        <v>0</v>
      </c>
    </row>
    <row r="11" spans="1:18" ht="13.5">
      <c r="A11" s="538">
        <v>5</v>
      </c>
      <c r="B11" s="1404" t="s">
        <v>872</v>
      </c>
      <c r="C11" s="1405"/>
      <c r="D11" s="1019"/>
      <c r="E11" s="1019"/>
      <c r="F11" s="1019"/>
      <c r="G11" s="1019"/>
      <c r="H11" s="1019"/>
      <c r="I11" s="1019"/>
      <c r="J11" s="1020"/>
      <c r="K11" s="1020"/>
      <c r="L11" s="1020"/>
      <c r="M11" s="1020"/>
      <c r="N11" s="1020"/>
      <c r="O11" s="1020"/>
      <c r="P11" s="1021">
        <f t="shared" si="2"/>
        <v>0</v>
      </c>
      <c r="Q11" s="1021">
        <f t="shared" si="3"/>
        <v>0</v>
      </c>
      <c r="R11" s="1022">
        <v>0</v>
      </c>
    </row>
    <row r="12" spans="1:18" ht="13.5">
      <c r="A12" s="538">
        <v>6</v>
      </c>
      <c r="B12" s="1404" t="s">
        <v>761</v>
      </c>
      <c r="C12" s="1405"/>
      <c r="D12" s="1019"/>
      <c r="E12" s="1019"/>
      <c r="F12" s="1019"/>
      <c r="G12" s="1019"/>
      <c r="H12" s="1019"/>
      <c r="I12" s="1019"/>
      <c r="J12" s="1020"/>
      <c r="K12" s="1020"/>
      <c r="L12" s="1020"/>
      <c r="M12" s="1020"/>
      <c r="N12" s="1020"/>
      <c r="O12" s="1020"/>
      <c r="P12" s="1021">
        <f t="shared" si="2"/>
        <v>0</v>
      </c>
      <c r="Q12" s="1021">
        <f t="shared" si="3"/>
        <v>0</v>
      </c>
      <c r="R12" s="1022">
        <v>0</v>
      </c>
    </row>
    <row r="13" spans="1:18" ht="13.5">
      <c r="A13" s="541">
        <v>7</v>
      </c>
      <c r="B13" s="1402" t="s">
        <v>871</v>
      </c>
      <c r="C13" s="1403"/>
      <c r="D13" s="1023">
        <v>20</v>
      </c>
      <c r="E13" s="1023"/>
      <c r="F13" s="1023"/>
      <c r="G13" s="1023"/>
      <c r="H13" s="1023"/>
      <c r="I13" s="1023">
        <v>2851.535</v>
      </c>
      <c r="J13" s="1024">
        <v>9287.843</v>
      </c>
      <c r="K13" s="1024">
        <v>277.025</v>
      </c>
      <c r="L13" s="1024">
        <v>204.439</v>
      </c>
      <c r="M13" s="1024"/>
      <c r="N13" s="1024">
        <v>12.056</v>
      </c>
      <c r="O13" s="1024"/>
      <c r="P13" s="1025">
        <f t="shared" si="2"/>
        <v>12652.898000000001</v>
      </c>
      <c r="Q13" s="1025">
        <f t="shared" si="3"/>
        <v>12652.898000000001</v>
      </c>
      <c r="R13" s="1026">
        <v>0</v>
      </c>
    </row>
    <row r="14" spans="1:18" ht="13.5">
      <c r="A14" s="542">
        <v>8</v>
      </c>
      <c r="B14" s="543" t="s">
        <v>699</v>
      </c>
      <c r="C14" s="544" t="s">
        <v>762</v>
      </c>
      <c r="D14" s="1027"/>
      <c r="E14" s="1027"/>
      <c r="F14" s="1027"/>
      <c r="G14" s="1027"/>
      <c r="H14" s="1027"/>
      <c r="I14" s="1027"/>
      <c r="J14" s="1028"/>
      <c r="K14" s="1028"/>
      <c r="L14" s="1028"/>
      <c r="M14" s="1028"/>
      <c r="N14" s="1028"/>
      <c r="O14" s="1028"/>
      <c r="P14" s="1029">
        <f t="shared" si="2"/>
        <v>0</v>
      </c>
      <c r="Q14" s="1029">
        <f t="shared" si="3"/>
        <v>0</v>
      </c>
      <c r="R14" s="1030">
        <v>0</v>
      </c>
    </row>
    <row r="15" spans="1:18" ht="13.5">
      <c r="A15" s="545">
        <v>9</v>
      </c>
      <c r="B15" s="1384" t="s">
        <v>763</v>
      </c>
      <c r="C15" s="1385"/>
      <c r="D15" s="1031">
        <v>1631.659</v>
      </c>
      <c r="E15" s="1031"/>
      <c r="F15" s="1031"/>
      <c r="G15" s="1031"/>
      <c r="H15" s="1031"/>
      <c r="I15" s="1031">
        <v>11.64</v>
      </c>
      <c r="J15" s="1032">
        <v>1731.809</v>
      </c>
      <c r="K15" s="1032">
        <v>2301.147</v>
      </c>
      <c r="L15" s="1032">
        <v>20.4</v>
      </c>
      <c r="M15" s="1032"/>
      <c r="N15" s="1032">
        <v>106.921</v>
      </c>
      <c r="O15" s="1032">
        <v>502.935</v>
      </c>
      <c r="P15" s="1033">
        <f t="shared" si="2"/>
        <v>6306.511</v>
      </c>
      <c r="Q15" s="1033">
        <f t="shared" si="3"/>
        <v>6306.511</v>
      </c>
      <c r="R15" s="1034">
        <v>0</v>
      </c>
    </row>
    <row r="16" spans="1:18" ht="13.5">
      <c r="A16" s="546">
        <v>10</v>
      </c>
      <c r="B16" s="547" t="s">
        <v>699</v>
      </c>
      <c r="C16" s="548" t="s">
        <v>764</v>
      </c>
      <c r="D16" s="1035"/>
      <c r="E16" s="1035"/>
      <c r="F16" s="1035"/>
      <c r="G16" s="1035"/>
      <c r="H16" s="1035"/>
      <c r="I16" s="1035"/>
      <c r="J16" s="1036"/>
      <c r="K16" s="1036"/>
      <c r="L16" s="1036"/>
      <c r="M16" s="1036"/>
      <c r="N16" s="1036"/>
      <c r="O16" s="1036"/>
      <c r="P16" s="1037">
        <f t="shared" si="2"/>
        <v>0</v>
      </c>
      <c r="Q16" s="1037">
        <f t="shared" si="3"/>
        <v>0</v>
      </c>
      <c r="R16" s="1038">
        <v>0</v>
      </c>
    </row>
    <row r="17" spans="1:18" ht="13.5">
      <c r="A17" s="546">
        <v>11</v>
      </c>
      <c r="B17" s="549"/>
      <c r="C17" s="548" t="s">
        <v>765</v>
      </c>
      <c r="D17" s="1035"/>
      <c r="E17" s="1035"/>
      <c r="F17" s="1035"/>
      <c r="G17" s="1035"/>
      <c r="H17" s="1035"/>
      <c r="I17" s="1035"/>
      <c r="J17" s="1036"/>
      <c r="K17" s="1036"/>
      <c r="L17" s="1036"/>
      <c r="M17" s="1036"/>
      <c r="N17" s="1036"/>
      <c r="O17" s="1036"/>
      <c r="P17" s="1037">
        <f t="shared" si="2"/>
        <v>0</v>
      </c>
      <c r="Q17" s="1037">
        <f t="shared" si="3"/>
        <v>0</v>
      </c>
      <c r="R17" s="1038">
        <v>0</v>
      </c>
    </row>
    <row r="18" spans="1:18" ht="13.5">
      <c r="A18" s="542">
        <v>12</v>
      </c>
      <c r="B18" s="550"/>
      <c r="C18" s="551" t="s">
        <v>868</v>
      </c>
      <c r="D18" s="1027"/>
      <c r="E18" s="1027"/>
      <c r="F18" s="1027"/>
      <c r="G18" s="1027"/>
      <c r="H18" s="1027"/>
      <c r="I18" s="1027"/>
      <c r="J18" s="1028"/>
      <c r="K18" s="1028"/>
      <c r="L18" s="1028"/>
      <c r="M18" s="1028"/>
      <c r="N18" s="1028"/>
      <c r="O18" s="1028"/>
      <c r="P18" s="1029">
        <f t="shared" si="2"/>
        <v>0</v>
      </c>
      <c r="Q18" s="1029">
        <f t="shared" si="3"/>
        <v>0</v>
      </c>
      <c r="R18" s="1030">
        <v>0</v>
      </c>
    </row>
    <row r="19" spans="1:18" ht="12.75" customHeight="1">
      <c r="A19" s="545">
        <v>13</v>
      </c>
      <c r="B19" s="1384" t="s">
        <v>766</v>
      </c>
      <c r="C19" s="1385"/>
      <c r="D19" s="1031">
        <v>118.5</v>
      </c>
      <c r="E19" s="1031"/>
      <c r="F19" s="1031"/>
      <c r="G19" s="1031"/>
      <c r="H19" s="1031"/>
      <c r="I19" s="1031">
        <v>492.85</v>
      </c>
      <c r="J19" s="1032"/>
      <c r="K19" s="1032"/>
      <c r="L19" s="1032">
        <v>154</v>
      </c>
      <c r="M19" s="1032"/>
      <c r="N19" s="1032">
        <v>65</v>
      </c>
      <c r="O19" s="1032">
        <v>369.901</v>
      </c>
      <c r="P19" s="1025">
        <f t="shared" si="2"/>
        <v>1200.251</v>
      </c>
      <c r="Q19" s="1025">
        <f t="shared" si="3"/>
        <v>1200.251</v>
      </c>
      <c r="R19" s="1034">
        <v>0</v>
      </c>
    </row>
    <row r="20" spans="1:18" ht="13.5">
      <c r="A20" s="546">
        <v>14</v>
      </c>
      <c r="B20" s="547" t="s">
        <v>699</v>
      </c>
      <c r="C20" s="548" t="s">
        <v>767</v>
      </c>
      <c r="D20" s="1035"/>
      <c r="E20" s="1035"/>
      <c r="F20" s="1035"/>
      <c r="G20" s="1035"/>
      <c r="H20" s="1035"/>
      <c r="I20" s="1035"/>
      <c r="J20" s="1036"/>
      <c r="K20" s="1036"/>
      <c r="L20" s="1036"/>
      <c r="M20" s="1036"/>
      <c r="N20" s="1036"/>
      <c r="O20" s="1036"/>
      <c r="P20" s="1037">
        <f t="shared" si="2"/>
        <v>0</v>
      </c>
      <c r="Q20" s="1037">
        <f t="shared" si="3"/>
        <v>0</v>
      </c>
      <c r="R20" s="1038">
        <v>0</v>
      </c>
    </row>
    <row r="21" spans="1:18" ht="13.5">
      <c r="A21" s="546">
        <v>15</v>
      </c>
      <c r="B21" s="549"/>
      <c r="C21" s="548" t="s">
        <v>765</v>
      </c>
      <c r="D21" s="1035"/>
      <c r="E21" s="1035"/>
      <c r="F21" s="1035"/>
      <c r="G21" s="1035"/>
      <c r="H21" s="1035"/>
      <c r="I21" s="1035">
        <v>194.4</v>
      </c>
      <c r="J21" s="1036"/>
      <c r="K21" s="1036"/>
      <c r="L21" s="1036"/>
      <c r="M21" s="1036"/>
      <c r="N21" s="1036"/>
      <c r="O21" s="1036"/>
      <c r="P21" s="1037">
        <f>SUM(D21:O21)</f>
        <v>194.4</v>
      </c>
      <c r="Q21" s="1037">
        <f t="shared" si="3"/>
        <v>194.4</v>
      </c>
      <c r="R21" s="1038">
        <v>0</v>
      </c>
    </row>
    <row r="22" spans="1:18" ht="13.5">
      <c r="A22" s="542">
        <v>16</v>
      </c>
      <c r="B22" s="550"/>
      <c r="C22" s="551" t="s">
        <v>868</v>
      </c>
      <c r="D22" s="1027"/>
      <c r="E22" s="1027"/>
      <c r="F22" s="1027"/>
      <c r="G22" s="1027"/>
      <c r="H22" s="1027"/>
      <c r="I22" s="1027"/>
      <c r="J22" s="1028"/>
      <c r="K22" s="1028"/>
      <c r="L22" s="1028"/>
      <c r="M22" s="1028"/>
      <c r="N22" s="1028"/>
      <c r="O22" s="1028"/>
      <c r="P22" s="1029">
        <f t="shared" si="2"/>
        <v>0</v>
      </c>
      <c r="Q22" s="1029">
        <f t="shared" si="3"/>
        <v>0</v>
      </c>
      <c r="R22" s="1030">
        <v>0</v>
      </c>
    </row>
    <row r="23" spans="1:18" ht="13.5">
      <c r="A23" s="538">
        <v>17</v>
      </c>
      <c r="B23" s="1404" t="s">
        <v>768</v>
      </c>
      <c r="C23" s="1405"/>
      <c r="D23" s="1019">
        <v>34237.5</v>
      </c>
      <c r="E23" s="1019"/>
      <c r="F23" s="1019"/>
      <c r="G23" s="1019"/>
      <c r="H23" s="1019"/>
      <c r="I23" s="1019"/>
      <c r="J23" s="1020">
        <v>123.6</v>
      </c>
      <c r="K23" s="1020"/>
      <c r="L23" s="1020">
        <v>4544.1</v>
      </c>
      <c r="M23" s="1020"/>
      <c r="N23" s="1020"/>
      <c r="O23" s="1020"/>
      <c r="P23" s="1021">
        <f t="shared" si="2"/>
        <v>38905.2</v>
      </c>
      <c r="Q23" s="1021">
        <f t="shared" si="3"/>
        <v>38905.2</v>
      </c>
      <c r="R23" s="1022">
        <v>0</v>
      </c>
    </row>
    <row r="24" spans="1:18" ht="13.5">
      <c r="A24" s="541">
        <v>18</v>
      </c>
      <c r="B24" s="1402" t="s">
        <v>876</v>
      </c>
      <c r="C24" s="1403"/>
      <c r="D24" s="1023">
        <v>2246.25</v>
      </c>
      <c r="E24" s="1023"/>
      <c r="F24" s="1023"/>
      <c r="G24" s="1023"/>
      <c r="H24" s="1023"/>
      <c r="I24" s="1023">
        <v>1747.5</v>
      </c>
      <c r="J24" s="1024"/>
      <c r="K24" s="1024"/>
      <c r="L24" s="1024"/>
      <c r="M24" s="1024"/>
      <c r="N24" s="1024"/>
      <c r="O24" s="1024"/>
      <c r="P24" s="1039">
        <f t="shared" si="2"/>
        <v>3993.75</v>
      </c>
      <c r="Q24" s="1039">
        <f t="shared" si="3"/>
        <v>3993.75</v>
      </c>
      <c r="R24" s="1026">
        <v>0</v>
      </c>
    </row>
    <row r="25" spans="1:18" ht="13.5">
      <c r="A25" s="572"/>
      <c r="B25" s="1394" t="s">
        <v>1114</v>
      </c>
      <c r="C25" s="548" t="s">
        <v>1132</v>
      </c>
      <c r="D25" s="1035">
        <v>2246.25</v>
      </c>
      <c r="E25" s="1035"/>
      <c r="F25" s="1035"/>
      <c r="G25" s="1035"/>
      <c r="H25" s="1035"/>
      <c r="I25" s="1035">
        <v>1747.5</v>
      </c>
      <c r="J25" s="1036"/>
      <c r="K25" s="1036"/>
      <c r="L25" s="1036"/>
      <c r="M25" s="1036"/>
      <c r="N25" s="1036"/>
      <c r="O25" s="1036"/>
      <c r="P25" s="1040">
        <f t="shared" si="2"/>
        <v>3993.75</v>
      </c>
      <c r="Q25" s="1040">
        <f t="shared" si="3"/>
        <v>3993.75</v>
      </c>
      <c r="R25" s="1038">
        <v>0</v>
      </c>
    </row>
    <row r="26" spans="1:18" ht="13.5">
      <c r="A26" s="572"/>
      <c r="B26" s="1395"/>
      <c r="C26" s="548"/>
      <c r="D26" s="1035"/>
      <c r="E26" s="1035"/>
      <c r="F26" s="1035"/>
      <c r="G26" s="1035"/>
      <c r="H26" s="1035"/>
      <c r="I26" s="1035"/>
      <c r="J26" s="1036"/>
      <c r="K26" s="1036"/>
      <c r="L26" s="1036"/>
      <c r="M26" s="1036"/>
      <c r="N26" s="1036"/>
      <c r="O26" s="1036"/>
      <c r="P26" s="1040">
        <f t="shared" si="2"/>
        <v>0</v>
      </c>
      <c r="Q26" s="1040">
        <f t="shared" si="3"/>
        <v>0</v>
      </c>
      <c r="R26" s="1038">
        <v>0</v>
      </c>
    </row>
    <row r="27" spans="1:18" ht="15" thickBot="1">
      <c r="A27" s="529">
        <v>19</v>
      </c>
      <c r="B27" s="1396"/>
      <c r="C27" s="573"/>
      <c r="D27" s="1041"/>
      <c r="E27" s="1041"/>
      <c r="F27" s="1041"/>
      <c r="G27" s="1041"/>
      <c r="H27" s="1041"/>
      <c r="I27" s="1041"/>
      <c r="J27" s="1042"/>
      <c r="K27" s="1042"/>
      <c r="L27" s="1042"/>
      <c r="M27" s="1042"/>
      <c r="N27" s="1042"/>
      <c r="O27" s="1042"/>
      <c r="P27" s="1043">
        <f>SUM(D27:O27)</f>
        <v>0</v>
      </c>
      <c r="Q27" s="1043">
        <f t="shared" si="3"/>
        <v>0</v>
      </c>
      <c r="R27" s="1044">
        <v>0</v>
      </c>
    </row>
    <row r="28" spans="1:18" ht="13.5">
      <c r="A28" s="333"/>
      <c r="B28" s="333"/>
      <c r="C28" s="677" t="s">
        <v>447</v>
      </c>
      <c r="D28" s="333"/>
      <c r="E28" s="333"/>
      <c r="F28" s="333"/>
      <c r="G28" s="333"/>
      <c r="H28" s="333"/>
      <c r="I28" s="333"/>
      <c r="J28" s="678">
        <f>J7-'11.c'!C8</f>
        <v>0</v>
      </c>
      <c r="K28" s="333"/>
      <c r="L28" s="333"/>
      <c r="M28" s="333"/>
      <c r="N28" s="333"/>
      <c r="O28" s="333"/>
      <c r="P28" s="333"/>
      <c r="Q28" s="333"/>
      <c r="R28" s="333"/>
    </row>
    <row r="29" spans="1:18" ht="13.5">
      <c r="A29" s="333" t="s">
        <v>867</v>
      </c>
      <c r="B29" s="333"/>
      <c r="C29" s="333"/>
      <c r="D29" s="333"/>
      <c r="E29" s="333"/>
      <c r="F29" s="333"/>
      <c r="G29" s="333"/>
      <c r="H29" s="333"/>
      <c r="I29" s="333"/>
      <c r="J29" s="333"/>
      <c r="K29" s="333"/>
      <c r="L29" s="333"/>
      <c r="M29" s="333"/>
      <c r="N29" s="333"/>
      <c r="O29" s="333"/>
      <c r="P29" s="333"/>
      <c r="Q29" s="333"/>
      <c r="R29" s="333"/>
    </row>
    <row r="30" spans="1:18" ht="13.5">
      <c r="A30" s="333" t="s">
        <v>612</v>
      </c>
      <c r="B30" s="679"/>
      <c r="C30" s="679"/>
      <c r="D30" s="333"/>
      <c r="E30" s="333"/>
      <c r="F30" s="333"/>
      <c r="G30" s="333"/>
      <c r="H30" s="333"/>
      <c r="I30" s="333"/>
      <c r="J30" s="333"/>
      <c r="K30" s="333"/>
      <c r="L30" s="333"/>
      <c r="M30" s="333"/>
      <c r="N30" s="333"/>
      <c r="O30" s="333"/>
      <c r="P30" s="333"/>
      <c r="Q30" s="333"/>
      <c r="R30" s="333"/>
    </row>
    <row r="31" spans="1:18" ht="13.5">
      <c r="A31" s="333" t="s">
        <v>613</v>
      </c>
      <c r="B31" s="679"/>
      <c r="C31" s="679"/>
      <c r="D31" s="333"/>
      <c r="E31" s="333"/>
      <c r="F31" s="333"/>
      <c r="G31" s="333"/>
      <c r="H31" s="333"/>
      <c r="I31" s="333"/>
      <c r="J31" s="333"/>
      <c r="K31" s="333"/>
      <c r="L31" s="333"/>
      <c r="M31" s="333"/>
      <c r="N31" s="333"/>
      <c r="O31" s="333"/>
      <c r="P31" s="333"/>
      <c r="Q31" s="333"/>
      <c r="R31" s="333"/>
    </row>
    <row r="32" spans="1:18" ht="13.5">
      <c r="A32" s="333"/>
      <c r="B32" s="333"/>
      <c r="C32" s="333"/>
      <c r="D32" s="333"/>
      <c r="E32" s="333"/>
      <c r="F32" s="333"/>
      <c r="G32" s="333"/>
      <c r="H32" s="333"/>
      <c r="I32" s="333"/>
      <c r="J32" s="333"/>
      <c r="K32" s="333"/>
      <c r="L32" s="333"/>
      <c r="M32" s="333"/>
      <c r="N32" s="333"/>
      <c r="O32" s="333"/>
      <c r="P32" s="333"/>
      <c r="Q32" s="333"/>
      <c r="R32" s="333"/>
    </row>
    <row r="33" spans="1:18" ht="13.5">
      <c r="A33" s="333"/>
      <c r="B33" s="333"/>
      <c r="C33" s="333"/>
      <c r="D33" s="333"/>
      <c r="E33" s="333"/>
      <c r="F33" s="333"/>
      <c r="G33" s="333"/>
      <c r="H33" s="333"/>
      <c r="I33" s="333"/>
      <c r="J33" s="333"/>
      <c r="K33" s="333"/>
      <c r="L33" s="333"/>
      <c r="M33" s="333"/>
      <c r="N33" s="333"/>
      <c r="O33" s="333"/>
      <c r="P33" s="333"/>
      <c r="Q33" s="333"/>
      <c r="R33" s="333"/>
    </row>
    <row r="34" spans="1:18" ht="13.5">
      <c r="A34" s="333"/>
      <c r="B34" s="333"/>
      <c r="C34" s="333"/>
      <c r="D34" s="333"/>
      <c r="E34" s="333"/>
      <c r="F34" s="333"/>
      <c r="G34" s="333"/>
      <c r="H34" s="333"/>
      <c r="I34" s="333"/>
      <c r="J34" s="333"/>
      <c r="K34" s="333"/>
      <c r="L34" s="333"/>
      <c r="M34" s="333"/>
      <c r="N34" s="333"/>
      <c r="O34" s="333"/>
      <c r="P34" s="333"/>
      <c r="Q34" s="333"/>
      <c r="R34" s="333"/>
    </row>
    <row r="35" spans="1:18" ht="13.5">
      <c r="A35" s="333"/>
      <c r="B35" s="333"/>
      <c r="C35" s="333"/>
      <c r="D35" s="333"/>
      <c r="E35" s="333"/>
      <c r="F35" s="333"/>
      <c r="G35" s="333"/>
      <c r="H35" s="333"/>
      <c r="I35" s="333"/>
      <c r="J35" s="333"/>
      <c r="K35" s="333"/>
      <c r="L35" s="333"/>
      <c r="M35" s="333"/>
      <c r="N35" s="333"/>
      <c r="O35" s="333"/>
      <c r="P35" s="333"/>
      <c r="Q35" s="333"/>
      <c r="R35" s="333"/>
    </row>
    <row r="36" spans="1:18" ht="13.5">
      <c r="A36" s="333"/>
      <c r="B36" s="333"/>
      <c r="C36" s="333"/>
      <c r="D36" s="333"/>
      <c r="E36" s="333"/>
      <c r="F36" s="333"/>
      <c r="G36" s="333"/>
      <c r="H36" s="333"/>
      <c r="I36" s="333"/>
      <c r="J36" s="333"/>
      <c r="K36" s="333"/>
      <c r="L36" s="333"/>
      <c r="M36" s="333"/>
      <c r="N36" s="333"/>
      <c r="O36" s="333"/>
      <c r="P36" s="333"/>
      <c r="Q36" s="333"/>
      <c r="R36" s="333"/>
    </row>
    <row r="37" spans="1:18" ht="13.5">
      <c r="A37" s="333"/>
      <c r="B37" s="333"/>
      <c r="C37" s="333"/>
      <c r="D37" s="333"/>
      <c r="E37" s="333"/>
      <c r="F37" s="333"/>
      <c r="G37" s="333"/>
      <c r="H37" s="333"/>
      <c r="I37" s="333"/>
      <c r="J37" s="333"/>
      <c r="K37" s="333"/>
      <c r="L37" s="333"/>
      <c r="M37" s="333"/>
      <c r="N37" s="333"/>
      <c r="O37" s="333"/>
      <c r="P37" s="333"/>
      <c r="Q37" s="333"/>
      <c r="R37" s="333"/>
    </row>
    <row r="42" ht="12.75"/>
    <row r="44" ht="12.75"/>
  </sheetData>
  <sheetProtection sheet="1" insertColumns="0" insertRows="0" deleteColumns="0" deleteRows="0"/>
  <mergeCells count="23">
    <mergeCell ref="R4:R5"/>
    <mergeCell ref="B10:C10"/>
    <mergeCell ref="B8:C8"/>
    <mergeCell ref="Q3:R3"/>
    <mergeCell ref="J4:J5"/>
    <mergeCell ref="D4:I4"/>
    <mergeCell ref="D6:I6"/>
    <mergeCell ref="B15:C15"/>
    <mergeCell ref="B11:C11"/>
    <mergeCell ref="B12:C12"/>
    <mergeCell ref="B9:C9"/>
    <mergeCell ref="A3:A6"/>
    <mergeCell ref="B3:C6"/>
    <mergeCell ref="B19:C19"/>
    <mergeCell ref="P4:P5"/>
    <mergeCell ref="D3:P3"/>
    <mergeCell ref="K4:O4"/>
    <mergeCell ref="B25:B27"/>
    <mergeCell ref="Q4:Q5"/>
    <mergeCell ref="K6:O6"/>
    <mergeCell ref="B24:C24"/>
    <mergeCell ref="B23:C23"/>
    <mergeCell ref="B13:C13"/>
  </mergeCells>
  <conditionalFormatting sqref="J28">
    <cfRule type="cellIs" priority="1" dxfId="13" operator="lessThan" stopIfTrue="1">
      <formula>0</formula>
    </cfRule>
    <cfRule type="cellIs" priority="2" dxfId="13" operator="greaterThan" stopIfTrue="1">
      <formula>0</formula>
    </cfRule>
  </conditionalFormatting>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55"/>
  <drawing r:id="rId1"/>
</worksheet>
</file>

<file path=xl/worksheets/sheet15.xml><?xml version="1.0" encoding="utf-8"?>
<worksheet xmlns="http://schemas.openxmlformats.org/spreadsheetml/2006/main" xmlns:r="http://schemas.openxmlformats.org/officeDocument/2006/relationships">
  <sheetPr>
    <tabColor theme="6" tint="0.5999900102615356"/>
    <pageSetUpPr fitToPage="1"/>
  </sheetPr>
  <dimension ref="A1:N41"/>
  <sheetViews>
    <sheetView workbookViewId="0" topLeftCell="A1">
      <selection activeCell="B9" sqref="B9"/>
    </sheetView>
  </sheetViews>
  <sheetFormatPr defaultColWidth="9.140625" defaultRowHeight="15"/>
  <cols>
    <col min="1" max="1" width="3.421875" style="11" customWidth="1"/>
    <col min="2" max="2" width="15.421875" style="11" customWidth="1"/>
    <col min="3" max="4" width="10.7109375" style="11" customWidth="1"/>
    <col min="5" max="5" width="11.421875" style="11" customWidth="1"/>
    <col min="6" max="6" width="12.140625" style="11" customWidth="1"/>
    <col min="7" max="9" width="10.7109375" style="11" customWidth="1"/>
    <col min="10" max="10" width="11.00390625" style="11" customWidth="1"/>
    <col min="11" max="14" width="10.7109375" style="11" customWidth="1"/>
    <col min="15" max="15" width="11.8515625" style="11" customWidth="1"/>
    <col min="16" max="16384" width="9.140625" style="11" customWidth="1"/>
  </cols>
  <sheetData>
    <row r="1" spans="1:12" ht="18" customHeight="1">
      <c r="A1" s="15" t="s">
        <v>999</v>
      </c>
      <c r="B1" s="10"/>
      <c r="C1" s="10"/>
      <c r="D1" s="10"/>
      <c r="E1" s="10"/>
      <c r="F1" s="10"/>
      <c r="G1" s="10"/>
      <c r="H1" s="10"/>
      <c r="I1" s="10"/>
      <c r="J1" s="10"/>
      <c r="K1" s="10"/>
      <c r="L1" s="10"/>
    </row>
    <row r="2" spans="1:12" ht="18" customHeight="1">
      <c r="A2" s="15"/>
      <c r="B2" s="10"/>
      <c r="C2" s="10"/>
      <c r="D2" s="10"/>
      <c r="E2" s="10"/>
      <c r="F2" s="10"/>
      <c r="G2" s="10"/>
      <c r="H2" s="10"/>
      <c r="I2" s="10"/>
      <c r="J2" s="10"/>
      <c r="K2" s="10"/>
      <c r="L2" s="10"/>
    </row>
    <row r="3" spans="1:12" ht="18" customHeight="1">
      <c r="A3" s="70" t="s">
        <v>1000</v>
      </c>
      <c r="B3" s="10"/>
      <c r="C3" s="10"/>
      <c r="D3" s="10"/>
      <c r="E3" s="10"/>
      <c r="F3" s="10"/>
      <c r="G3" s="10"/>
      <c r="H3" s="10"/>
      <c r="I3" s="10"/>
      <c r="J3" s="10"/>
      <c r="K3" s="10"/>
      <c r="L3" s="10"/>
    </row>
    <row r="4" spans="1:13" ht="12.75" customHeight="1" thickBot="1">
      <c r="A4" s="10"/>
      <c r="B4" s="10"/>
      <c r="C4" s="10"/>
      <c r="D4" s="10"/>
      <c r="E4" s="10"/>
      <c r="F4" s="10"/>
      <c r="G4" s="10"/>
      <c r="H4" s="10"/>
      <c r="I4" s="10"/>
      <c r="J4" s="10"/>
      <c r="K4" s="16"/>
      <c r="L4" s="10"/>
      <c r="M4" s="16" t="s">
        <v>769</v>
      </c>
    </row>
    <row r="5" spans="1:14" ht="16.5" customHeight="1">
      <c r="A5" s="1428" t="s">
        <v>669</v>
      </c>
      <c r="B5" s="1437" t="s">
        <v>843</v>
      </c>
      <c r="C5" s="1433" t="s">
        <v>618</v>
      </c>
      <c r="D5" s="1434"/>
      <c r="E5" s="1440" t="s">
        <v>770</v>
      </c>
      <c r="F5" s="1389"/>
      <c r="G5" s="1389"/>
      <c r="H5" s="1389"/>
      <c r="I5" s="1389"/>
      <c r="J5" s="1389"/>
      <c r="K5" s="1389"/>
      <c r="L5" s="1441"/>
      <c r="M5" s="1433" t="s">
        <v>836</v>
      </c>
      <c r="N5" s="1434"/>
    </row>
    <row r="6" spans="1:14" ht="17.25" customHeight="1">
      <c r="A6" s="1429"/>
      <c r="B6" s="1438"/>
      <c r="C6" s="1426" t="s">
        <v>771</v>
      </c>
      <c r="D6" s="1435" t="s">
        <v>772</v>
      </c>
      <c r="E6" s="1442" t="s">
        <v>771</v>
      </c>
      <c r="F6" s="1392"/>
      <c r="G6" s="1392"/>
      <c r="H6" s="1392"/>
      <c r="I6" s="1393"/>
      <c r="J6" s="1431" t="s">
        <v>772</v>
      </c>
      <c r="K6" s="1431"/>
      <c r="L6" s="1432"/>
      <c r="M6" s="1426" t="s">
        <v>771</v>
      </c>
      <c r="N6" s="1435" t="s">
        <v>772</v>
      </c>
    </row>
    <row r="7" spans="1:14" ht="33" customHeight="1">
      <c r="A7" s="1429"/>
      <c r="B7" s="1439"/>
      <c r="C7" s="1427"/>
      <c r="D7" s="1436"/>
      <c r="E7" s="217" t="s">
        <v>773</v>
      </c>
      <c r="F7" s="218" t="s">
        <v>1019</v>
      </c>
      <c r="G7" s="219" t="s">
        <v>1020</v>
      </c>
      <c r="H7" s="218" t="s">
        <v>776</v>
      </c>
      <c r="I7" s="218" t="s">
        <v>709</v>
      </c>
      <c r="J7" s="218" t="s">
        <v>774</v>
      </c>
      <c r="K7" s="218" t="s">
        <v>672</v>
      </c>
      <c r="L7" s="220" t="s">
        <v>709</v>
      </c>
      <c r="M7" s="1427"/>
      <c r="N7" s="1436"/>
    </row>
    <row r="8" spans="1:14" s="12" customFormat="1" ht="13.5" customHeight="1" thickBot="1">
      <c r="A8" s="1430"/>
      <c r="B8" s="212" t="s">
        <v>749</v>
      </c>
      <c r="C8" s="213" t="s">
        <v>750</v>
      </c>
      <c r="D8" s="212" t="s">
        <v>751</v>
      </c>
      <c r="E8" s="213" t="s">
        <v>752</v>
      </c>
      <c r="F8" s="214" t="s">
        <v>753</v>
      </c>
      <c r="G8" s="215" t="s">
        <v>754</v>
      </c>
      <c r="H8" s="215" t="s">
        <v>755</v>
      </c>
      <c r="I8" s="214" t="s">
        <v>756</v>
      </c>
      <c r="J8" s="214" t="s">
        <v>757</v>
      </c>
      <c r="K8" s="214" t="s">
        <v>758</v>
      </c>
      <c r="L8" s="216" t="s">
        <v>800</v>
      </c>
      <c r="M8" s="213" t="s">
        <v>837</v>
      </c>
      <c r="N8" s="212" t="s">
        <v>838</v>
      </c>
    </row>
    <row r="9" spans="1:14" ht="13.5" customHeight="1">
      <c r="A9" s="210">
        <v>1</v>
      </c>
      <c r="B9" s="205"/>
      <c r="C9" s="104"/>
      <c r="D9" s="105"/>
      <c r="E9" s="106"/>
      <c r="F9" s="107"/>
      <c r="G9" s="108"/>
      <c r="H9" s="108"/>
      <c r="I9" s="107">
        <f>+E9+F9+G9+H9</f>
        <v>0</v>
      </c>
      <c r="J9" s="107"/>
      <c r="K9" s="107"/>
      <c r="L9" s="109">
        <f>J9+K9</f>
        <v>0</v>
      </c>
      <c r="M9" s="104">
        <f>I9-C9</f>
        <v>0</v>
      </c>
      <c r="N9" s="105">
        <f>L9-D9</f>
        <v>0</v>
      </c>
    </row>
    <row r="10" spans="1:14" ht="13.5" customHeight="1">
      <c r="A10" s="209">
        <f>A9+1</f>
        <v>2</v>
      </c>
      <c r="B10" s="206"/>
      <c r="C10" s="110"/>
      <c r="D10" s="111"/>
      <c r="E10" s="112"/>
      <c r="F10" s="113"/>
      <c r="G10" s="114"/>
      <c r="H10" s="114"/>
      <c r="I10" s="113">
        <f>+E10+F10+G10+H10</f>
        <v>0</v>
      </c>
      <c r="J10" s="113"/>
      <c r="K10" s="113"/>
      <c r="L10" s="109">
        <f>J10+K10</f>
        <v>0</v>
      </c>
      <c r="M10" s="104">
        <f>I10-C10</f>
        <v>0</v>
      </c>
      <c r="N10" s="105">
        <f>L10-D10</f>
        <v>0</v>
      </c>
    </row>
    <row r="11" spans="1:14" ht="13.5" customHeight="1">
      <c r="A11" s="209">
        <f>A10+1</f>
        <v>3</v>
      </c>
      <c r="B11" s="206"/>
      <c r="C11" s="110"/>
      <c r="D11" s="111"/>
      <c r="E11" s="112"/>
      <c r="F11" s="113"/>
      <c r="G11" s="114"/>
      <c r="H11" s="114"/>
      <c r="I11" s="113">
        <f>+E11+F11+G11+H11</f>
        <v>0</v>
      </c>
      <c r="J11" s="113"/>
      <c r="K11" s="113"/>
      <c r="L11" s="109">
        <f>J11+K11</f>
        <v>0</v>
      </c>
      <c r="M11" s="104">
        <f>I11-C11</f>
        <v>0</v>
      </c>
      <c r="N11" s="105">
        <f>L11-D11</f>
        <v>0</v>
      </c>
    </row>
    <row r="12" spans="1:14" ht="13.5" customHeight="1">
      <c r="A12" s="209">
        <f>A11+1</f>
        <v>4</v>
      </c>
      <c r="B12" s="206"/>
      <c r="C12" s="110"/>
      <c r="D12" s="111"/>
      <c r="E12" s="112"/>
      <c r="F12" s="113"/>
      <c r="G12" s="114"/>
      <c r="H12" s="114"/>
      <c r="I12" s="113">
        <f>+E12+F12+G12+H12</f>
        <v>0</v>
      </c>
      <c r="J12" s="113"/>
      <c r="K12" s="113"/>
      <c r="L12" s="109">
        <f>J12+K12</f>
        <v>0</v>
      </c>
      <c r="M12" s="104">
        <f>I12-C12</f>
        <v>0</v>
      </c>
      <c r="N12" s="105">
        <f>L12-D12</f>
        <v>0</v>
      </c>
    </row>
    <row r="13" spans="1:14" ht="13.5" customHeight="1" thickBot="1">
      <c r="A13" s="221">
        <f>A12+1</f>
        <v>5</v>
      </c>
      <c r="B13" s="207"/>
      <c r="C13" s="115"/>
      <c r="D13" s="116"/>
      <c r="E13" s="117"/>
      <c r="F13" s="118"/>
      <c r="G13" s="119"/>
      <c r="H13" s="119"/>
      <c r="I13" s="118">
        <f>+E13+F13+G13+H13</f>
        <v>0</v>
      </c>
      <c r="J13" s="118"/>
      <c r="K13" s="118"/>
      <c r="L13" s="109">
        <f>J13+K13</f>
        <v>0</v>
      </c>
      <c r="M13" s="104">
        <f>I13-C13</f>
        <v>0</v>
      </c>
      <c r="N13" s="105">
        <f>L13-D13</f>
        <v>0</v>
      </c>
    </row>
    <row r="14" spans="1:14" ht="12.75" customHeight="1" thickBot="1">
      <c r="A14" s="211">
        <f>A13+1</f>
        <v>6</v>
      </c>
      <c r="B14" s="208" t="s">
        <v>695</v>
      </c>
      <c r="C14" s="120">
        <f aca="true" t="shared" si="0" ref="C14:M14">SUM(C9:C13)</f>
        <v>0</v>
      </c>
      <c r="D14" s="121">
        <f t="shared" si="0"/>
        <v>0</v>
      </c>
      <c r="E14" s="122">
        <f t="shared" si="0"/>
        <v>0</v>
      </c>
      <c r="F14" s="123">
        <f t="shared" si="0"/>
        <v>0</v>
      </c>
      <c r="G14" s="123">
        <f t="shared" si="0"/>
        <v>0</v>
      </c>
      <c r="H14" s="123">
        <f t="shared" si="0"/>
        <v>0</v>
      </c>
      <c r="I14" s="123">
        <f t="shared" si="0"/>
        <v>0</v>
      </c>
      <c r="J14" s="123">
        <f t="shared" si="0"/>
        <v>0</v>
      </c>
      <c r="K14" s="123">
        <f t="shared" si="0"/>
        <v>0</v>
      </c>
      <c r="L14" s="123">
        <f t="shared" si="0"/>
        <v>0</v>
      </c>
      <c r="M14" s="120">
        <f t="shared" si="0"/>
        <v>0</v>
      </c>
      <c r="N14" s="124">
        <f>SUM(N9:N13)</f>
        <v>0</v>
      </c>
    </row>
    <row r="15" spans="1:12" ht="13.5" customHeight="1">
      <c r="A15" s="10"/>
      <c r="B15" s="10"/>
      <c r="C15" s="10"/>
      <c r="D15" s="10"/>
      <c r="E15" s="10"/>
      <c r="F15" s="10"/>
      <c r="G15" s="10"/>
      <c r="H15" s="10"/>
      <c r="I15" s="10"/>
      <c r="J15" s="10"/>
      <c r="K15" s="10"/>
      <c r="L15" s="10"/>
    </row>
    <row r="16" spans="1:12" ht="13.5" customHeight="1">
      <c r="A16" s="7" t="s">
        <v>828</v>
      </c>
      <c r="B16" s="10"/>
      <c r="C16" s="10"/>
      <c r="D16" s="10"/>
      <c r="E16" s="10"/>
      <c r="F16" s="10"/>
      <c r="G16" s="10"/>
      <c r="H16" s="10"/>
      <c r="I16" s="10"/>
      <c r="J16" s="10"/>
      <c r="K16" s="10"/>
      <c r="L16" s="10"/>
    </row>
    <row r="17" spans="1:12" ht="13.5" customHeight="1">
      <c r="A17" s="7" t="s">
        <v>842</v>
      </c>
      <c r="B17" s="10"/>
      <c r="C17" s="10"/>
      <c r="D17" s="10"/>
      <c r="E17" s="10"/>
      <c r="F17" s="10"/>
      <c r="G17" s="10"/>
      <c r="H17" s="10"/>
      <c r="I17" s="10"/>
      <c r="J17" s="10"/>
      <c r="K17" s="10"/>
      <c r="L17" s="10"/>
    </row>
    <row r="18" spans="1:12" ht="13.5" customHeight="1">
      <c r="A18" s="10" t="s">
        <v>1022</v>
      </c>
      <c r="B18" s="10"/>
      <c r="C18" s="10"/>
      <c r="D18" s="10"/>
      <c r="E18" s="10"/>
      <c r="F18" s="10"/>
      <c r="G18" s="10"/>
      <c r="H18" s="10"/>
      <c r="I18" s="10"/>
      <c r="J18" s="10"/>
      <c r="K18" s="10"/>
      <c r="L18" s="10"/>
    </row>
    <row r="19" spans="1:12" ht="13.5" customHeight="1">
      <c r="A19" s="10" t="s">
        <v>1023</v>
      </c>
      <c r="B19" s="170"/>
      <c r="C19" s="170"/>
      <c r="D19" s="170"/>
      <c r="E19" s="170"/>
      <c r="F19" s="170"/>
      <c r="G19" s="170"/>
      <c r="H19" s="170"/>
      <c r="I19" s="170"/>
      <c r="J19" s="170"/>
      <c r="K19" s="170"/>
      <c r="L19" s="170"/>
    </row>
    <row r="20" spans="1:14" ht="13.5" customHeight="1">
      <c r="A20" s="17"/>
      <c r="B20" s="13"/>
      <c r="C20" s="13"/>
      <c r="D20" s="13"/>
      <c r="E20" s="13"/>
      <c r="F20" s="13"/>
      <c r="G20" s="13"/>
      <c r="H20" s="13"/>
      <c r="I20" s="13"/>
      <c r="J20" s="13"/>
      <c r="K20" s="13"/>
      <c r="L20" s="13"/>
      <c r="N20" s="14"/>
    </row>
    <row r="21" spans="1:12" s="3" customFormat="1" ht="18" customHeight="1">
      <c r="A21" s="70" t="s">
        <v>1001</v>
      </c>
      <c r="B21" s="7"/>
      <c r="C21" s="7"/>
      <c r="D21" s="7"/>
      <c r="E21" s="7"/>
      <c r="F21" s="7"/>
      <c r="G21" s="7"/>
      <c r="H21" s="7"/>
      <c r="I21" s="7"/>
      <c r="J21" s="7"/>
      <c r="K21" s="7"/>
      <c r="L21" s="2"/>
    </row>
    <row r="22" spans="1:13" s="3" customFormat="1" ht="13.5" customHeight="1" thickBot="1">
      <c r="A22" s="7"/>
      <c r="B22" s="7"/>
      <c r="C22" s="7"/>
      <c r="D22" s="7"/>
      <c r="E22" s="7"/>
      <c r="F22" s="7"/>
      <c r="G22" s="7"/>
      <c r="H22" s="7"/>
      <c r="I22" s="7"/>
      <c r="J22" s="7"/>
      <c r="L22" s="2"/>
      <c r="M22" s="16" t="s">
        <v>769</v>
      </c>
    </row>
    <row r="23" spans="1:14" s="3" customFormat="1" ht="19.5" customHeight="1">
      <c r="A23" s="1428" t="s">
        <v>669</v>
      </c>
      <c r="B23" s="1444" t="s">
        <v>841</v>
      </c>
      <c r="C23" s="1433" t="s">
        <v>618</v>
      </c>
      <c r="D23" s="1434"/>
      <c r="E23" s="1447" t="s">
        <v>770</v>
      </c>
      <c r="F23" s="1448"/>
      <c r="G23" s="1448"/>
      <c r="H23" s="1448"/>
      <c r="I23" s="1448"/>
      <c r="J23" s="1448"/>
      <c r="K23" s="1448"/>
      <c r="L23" s="1449"/>
      <c r="M23" s="1433" t="s">
        <v>836</v>
      </c>
      <c r="N23" s="1434"/>
    </row>
    <row r="24" spans="1:14" s="3" customFormat="1" ht="19.5" customHeight="1">
      <c r="A24" s="1429"/>
      <c r="B24" s="1445"/>
      <c r="C24" s="1426" t="s">
        <v>771</v>
      </c>
      <c r="D24" s="1435" t="s">
        <v>772</v>
      </c>
      <c r="E24" s="1450" t="s">
        <v>771</v>
      </c>
      <c r="F24" s="1451"/>
      <c r="G24" s="1451"/>
      <c r="H24" s="1451"/>
      <c r="I24" s="1451"/>
      <c r="J24" s="1452" t="s">
        <v>772</v>
      </c>
      <c r="K24" s="1452"/>
      <c r="L24" s="1452"/>
      <c r="M24" s="1426" t="s">
        <v>771</v>
      </c>
      <c r="N24" s="1435" t="s">
        <v>772</v>
      </c>
    </row>
    <row r="25" spans="1:14" s="3" customFormat="1" ht="39.75" customHeight="1">
      <c r="A25" s="1429"/>
      <c r="B25" s="1446"/>
      <c r="C25" s="1427"/>
      <c r="D25" s="1436"/>
      <c r="E25" s="193" t="s">
        <v>773</v>
      </c>
      <c r="F25" s="218" t="s">
        <v>614</v>
      </c>
      <c r="G25" s="219" t="s">
        <v>1020</v>
      </c>
      <c r="H25" s="218" t="s">
        <v>776</v>
      </c>
      <c r="I25" s="191" t="s">
        <v>709</v>
      </c>
      <c r="J25" s="191" t="s">
        <v>775</v>
      </c>
      <c r="K25" s="191" t="s">
        <v>672</v>
      </c>
      <c r="L25" s="224" t="s">
        <v>709</v>
      </c>
      <c r="M25" s="1427"/>
      <c r="N25" s="1436"/>
    </row>
    <row r="26" spans="1:14" s="4" customFormat="1" ht="13.5" customHeight="1" thickBot="1">
      <c r="A26" s="1430"/>
      <c r="B26" s="222" t="s">
        <v>749</v>
      </c>
      <c r="C26" s="213" t="s">
        <v>750</v>
      </c>
      <c r="D26" s="212" t="s">
        <v>751</v>
      </c>
      <c r="E26" s="192" t="s">
        <v>752</v>
      </c>
      <c r="F26" s="91" t="s">
        <v>753</v>
      </c>
      <c r="G26" s="223" t="s">
        <v>754</v>
      </c>
      <c r="H26" s="223" t="s">
        <v>755</v>
      </c>
      <c r="I26" s="91" t="s">
        <v>756</v>
      </c>
      <c r="J26" s="91" t="s">
        <v>757</v>
      </c>
      <c r="K26" s="91" t="s">
        <v>758</v>
      </c>
      <c r="L26" s="92" t="s">
        <v>800</v>
      </c>
      <c r="M26" s="213" t="s">
        <v>837</v>
      </c>
      <c r="N26" s="212" t="s">
        <v>838</v>
      </c>
    </row>
    <row r="27" spans="1:14" s="3" customFormat="1" ht="13.5" customHeight="1">
      <c r="A27" s="210">
        <v>1</v>
      </c>
      <c r="B27" s="205"/>
      <c r="C27" s="104"/>
      <c r="D27" s="105"/>
      <c r="E27" s="106"/>
      <c r="F27" s="107"/>
      <c r="G27" s="108"/>
      <c r="H27" s="108"/>
      <c r="I27" s="107">
        <f>+E27+F27+G27+H27</f>
        <v>0</v>
      </c>
      <c r="J27" s="107"/>
      <c r="K27" s="107"/>
      <c r="L27" s="109">
        <f>J27+K27</f>
        <v>0</v>
      </c>
      <c r="M27" s="104">
        <f>I27-C27</f>
        <v>0</v>
      </c>
      <c r="N27" s="105">
        <f>L27-D27</f>
        <v>0</v>
      </c>
    </row>
    <row r="28" spans="1:14" s="3" customFormat="1" ht="13.5" customHeight="1">
      <c r="A28" s="209">
        <f>A27+1</f>
        <v>2</v>
      </c>
      <c r="B28" s="206"/>
      <c r="C28" s="110"/>
      <c r="D28" s="111"/>
      <c r="E28" s="112"/>
      <c r="F28" s="113"/>
      <c r="G28" s="114"/>
      <c r="H28" s="114"/>
      <c r="I28" s="113">
        <f>+E28+F28+G28+H28</f>
        <v>0</v>
      </c>
      <c r="J28" s="113"/>
      <c r="K28" s="113"/>
      <c r="L28" s="109">
        <f>J28+K28</f>
        <v>0</v>
      </c>
      <c r="M28" s="104">
        <f>I28-C28</f>
        <v>0</v>
      </c>
      <c r="N28" s="105">
        <f>L28-D28</f>
        <v>0</v>
      </c>
    </row>
    <row r="29" spans="1:14" s="3" customFormat="1" ht="13.5" customHeight="1">
      <c r="A29" s="209">
        <f>A28+1</f>
        <v>3</v>
      </c>
      <c r="B29" s="206"/>
      <c r="C29" s="110"/>
      <c r="D29" s="111"/>
      <c r="E29" s="112"/>
      <c r="F29" s="113"/>
      <c r="G29" s="114"/>
      <c r="H29" s="114"/>
      <c r="I29" s="113">
        <f>+E29+F29+G29+H29</f>
        <v>0</v>
      </c>
      <c r="J29" s="113"/>
      <c r="K29" s="113"/>
      <c r="L29" s="109">
        <f>J29+K29</f>
        <v>0</v>
      </c>
      <c r="M29" s="104">
        <f>I29-C29</f>
        <v>0</v>
      </c>
      <c r="N29" s="105">
        <f>L29-D29</f>
        <v>0</v>
      </c>
    </row>
    <row r="30" spans="1:14" s="3" customFormat="1" ht="13.5" customHeight="1">
      <c r="A30" s="209">
        <f>A29+1</f>
        <v>4</v>
      </c>
      <c r="B30" s="206"/>
      <c r="C30" s="110"/>
      <c r="D30" s="111"/>
      <c r="E30" s="112"/>
      <c r="F30" s="113"/>
      <c r="G30" s="114"/>
      <c r="H30" s="114"/>
      <c r="I30" s="113">
        <f>+E30+F30+G30+H30</f>
        <v>0</v>
      </c>
      <c r="J30" s="113"/>
      <c r="K30" s="113"/>
      <c r="L30" s="109">
        <f>J30+K30</f>
        <v>0</v>
      </c>
      <c r="M30" s="104">
        <f>I30-C30</f>
        <v>0</v>
      </c>
      <c r="N30" s="105">
        <f>L30-D30</f>
        <v>0</v>
      </c>
    </row>
    <row r="31" spans="1:14" s="3" customFormat="1" ht="13.5" customHeight="1" thickBot="1">
      <c r="A31" s="221">
        <f>A30+1</f>
        <v>5</v>
      </c>
      <c r="B31" s="207"/>
      <c r="C31" s="115"/>
      <c r="D31" s="116"/>
      <c r="E31" s="117"/>
      <c r="F31" s="118"/>
      <c r="G31" s="119"/>
      <c r="H31" s="119"/>
      <c r="I31" s="118">
        <f>+E31+F31+G31+H31</f>
        <v>0</v>
      </c>
      <c r="J31" s="118"/>
      <c r="K31" s="118"/>
      <c r="L31" s="109">
        <f>J31+K31</f>
        <v>0</v>
      </c>
      <c r="M31" s="104">
        <f>I31-C31</f>
        <v>0</v>
      </c>
      <c r="N31" s="105">
        <f>L31-D31</f>
        <v>0</v>
      </c>
    </row>
    <row r="32" spans="1:14" s="3" customFormat="1" ht="12.75" customHeight="1" thickBot="1">
      <c r="A32" s="211">
        <f>A31+1</f>
        <v>6</v>
      </c>
      <c r="B32" s="208" t="s">
        <v>695</v>
      </c>
      <c r="C32" s="120">
        <f>SUM(C27:C31)</f>
        <v>0</v>
      </c>
      <c r="D32" s="121">
        <f>SUM(D27:D31)</f>
        <v>0</v>
      </c>
      <c r="E32" s="122">
        <f aca="true" t="shared" si="1" ref="E32:L32">SUM(E27:E31)</f>
        <v>0</v>
      </c>
      <c r="F32" s="123">
        <f t="shared" si="1"/>
        <v>0</v>
      </c>
      <c r="G32" s="123">
        <f t="shared" si="1"/>
        <v>0</v>
      </c>
      <c r="H32" s="123">
        <f t="shared" si="1"/>
        <v>0</v>
      </c>
      <c r="I32" s="123">
        <f t="shared" si="1"/>
        <v>0</v>
      </c>
      <c r="J32" s="123">
        <f t="shared" si="1"/>
        <v>0</v>
      </c>
      <c r="K32" s="123">
        <f t="shared" si="1"/>
        <v>0</v>
      </c>
      <c r="L32" s="123">
        <f t="shared" si="1"/>
        <v>0</v>
      </c>
      <c r="M32" s="120">
        <f>SUM(M27:M31)</f>
        <v>0</v>
      </c>
      <c r="N32" s="124">
        <f>SUM(N27:N31)</f>
        <v>0</v>
      </c>
    </row>
    <row r="33" spans="1:12" s="3" customFormat="1" ht="13.5">
      <c r="A33" s="7"/>
      <c r="B33" s="7"/>
      <c r="C33" s="7"/>
      <c r="D33" s="7"/>
      <c r="E33" s="7"/>
      <c r="F33" s="7"/>
      <c r="G33" s="7"/>
      <c r="H33" s="7"/>
      <c r="I33" s="7"/>
      <c r="J33" s="7"/>
      <c r="K33" s="7"/>
      <c r="L33" s="2"/>
    </row>
    <row r="34" spans="1:12" s="3" customFormat="1" ht="13.5">
      <c r="A34" s="7" t="s">
        <v>828</v>
      </c>
      <c r="B34" s="7"/>
      <c r="C34" s="7"/>
      <c r="D34" s="7"/>
      <c r="E34" s="7"/>
      <c r="F34" s="7"/>
      <c r="G34" s="7"/>
      <c r="H34" s="7"/>
      <c r="I34" s="7"/>
      <c r="J34" s="7"/>
      <c r="K34" s="7"/>
      <c r="L34" s="2"/>
    </row>
    <row r="35" spans="1:12" s="3" customFormat="1" ht="13.5">
      <c r="A35" s="7" t="s">
        <v>842</v>
      </c>
      <c r="B35" s="7"/>
      <c r="C35" s="7"/>
      <c r="D35" s="7"/>
      <c r="E35" s="7"/>
      <c r="F35" s="7"/>
      <c r="G35" s="7"/>
      <c r="H35" s="7"/>
      <c r="I35" s="7"/>
      <c r="J35" s="7"/>
      <c r="K35" s="7"/>
      <c r="L35" s="2"/>
    </row>
    <row r="36" spans="1:12" s="3" customFormat="1" ht="13.5">
      <c r="A36" s="10" t="s">
        <v>1022</v>
      </c>
      <c r="B36" s="7"/>
      <c r="C36" s="7"/>
      <c r="D36" s="7"/>
      <c r="E36" s="7"/>
      <c r="F36" s="7"/>
      <c r="G36" s="7"/>
      <c r="H36" s="7"/>
      <c r="I36" s="7"/>
      <c r="J36" s="7"/>
      <c r="K36" s="7"/>
      <c r="L36" s="2"/>
    </row>
    <row r="37" spans="1:12" s="3" customFormat="1" ht="13.5">
      <c r="A37" s="10" t="s">
        <v>1021</v>
      </c>
      <c r="B37" s="7"/>
      <c r="C37" s="7"/>
      <c r="D37" s="7"/>
      <c r="E37" s="7"/>
      <c r="F37" s="7"/>
      <c r="G37" s="7"/>
      <c r="H37" s="7"/>
      <c r="I37" s="7"/>
      <c r="J37" s="7"/>
      <c r="K37" s="7"/>
      <c r="L37" s="2"/>
    </row>
    <row r="38" spans="1:12" s="3" customFormat="1" ht="13.5">
      <c r="A38" s="7"/>
      <c r="B38" s="7"/>
      <c r="C38" s="7"/>
      <c r="D38" s="7"/>
      <c r="E38" s="7"/>
      <c r="F38" s="7"/>
      <c r="G38" s="7"/>
      <c r="H38" s="7"/>
      <c r="I38" s="7"/>
      <c r="J38" s="7"/>
      <c r="K38" s="7"/>
      <c r="L38" s="2"/>
    </row>
    <row r="39" spans="1:14" s="3" customFormat="1" ht="13.5">
      <c r="A39" s="37" t="s">
        <v>878</v>
      </c>
      <c r="B39" s="8"/>
      <c r="C39" s="8"/>
      <c r="D39" s="8"/>
      <c r="E39" s="8"/>
      <c r="F39" s="8"/>
      <c r="G39" s="8"/>
      <c r="H39" s="8"/>
      <c r="I39" s="8"/>
      <c r="J39" s="8"/>
      <c r="K39" s="8"/>
      <c r="L39" s="5"/>
      <c r="N39" s="6"/>
    </row>
    <row r="40" spans="1:14" s="3" customFormat="1" ht="27" customHeight="1">
      <c r="A40" s="1443" t="s">
        <v>931</v>
      </c>
      <c r="B40" s="1443"/>
      <c r="C40" s="1443"/>
      <c r="D40" s="1443"/>
      <c r="E40" s="1443"/>
      <c r="F40" s="1443"/>
      <c r="G40" s="1443"/>
      <c r="H40" s="1443"/>
      <c r="I40" s="1443"/>
      <c r="J40" s="1443"/>
      <c r="K40" s="1443"/>
      <c r="L40" s="1443"/>
      <c r="M40" s="1443"/>
      <c r="N40" s="6"/>
    </row>
    <row r="41" spans="1:14" s="3" customFormat="1" ht="27.75" customHeight="1">
      <c r="A41" s="1443" t="s">
        <v>932</v>
      </c>
      <c r="B41" s="1443"/>
      <c r="C41" s="1443"/>
      <c r="D41" s="1443"/>
      <c r="E41" s="1443"/>
      <c r="F41" s="1443"/>
      <c r="G41" s="1443"/>
      <c r="H41" s="1443"/>
      <c r="I41" s="1443"/>
      <c r="J41" s="1443"/>
      <c r="K41" s="1443"/>
      <c r="L41" s="1443"/>
      <c r="M41" s="1443"/>
      <c r="N41" s="6"/>
    </row>
  </sheetData>
  <sheetProtection sheet="1" insertRows="0" deleteRows="0"/>
  <mergeCells count="24">
    <mergeCell ref="A41:M41"/>
    <mergeCell ref="B23:B25"/>
    <mergeCell ref="C23:D23"/>
    <mergeCell ref="E23:L23"/>
    <mergeCell ref="M23:N23"/>
    <mergeCell ref="E24:I24"/>
    <mergeCell ref="J24:L24"/>
    <mergeCell ref="A40:M40"/>
    <mergeCell ref="M24:M25"/>
    <mergeCell ref="N24:N25"/>
    <mergeCell ref="N6:N7"/>
    <mergeCell ref="B5:B7"/>
    <mergeCell ref="E5:L5"/>
    <mergeCell ref="E6:I6"/>
    <mergeCell ref="M5:N5"/>
    <mergeCell ref="M6:M7"/>
    <mergeCell ref="C24:C25"/>
    <mergeCell ref="A5:A8"/>
    <mergeCell ref="A23:A26"/>
    <mergeCell ref="J6:L6"/>
    <mergeCell ref="C6:C7"/>
    <mergeCell ref="C5:D5"/>
    <mergeCell ref="D24:D25"/>
    <mergeCell ref="D6:D7"/>
  </mergeCells>
  <printOptions horizontalCentered="1"/>
  <pageMargins left="0.1968503937007874" right="0.1968503937007874" top="0.34" bottom="0.22" header="0.22" footer="0.17"/>
  <pageSetup cellComments="asDisplayed" fitToHeight="1" fitToWidth="1" horizontalDpi="300" verticalDpi="300" orientation="landscape" paperSize="9" scale="83"/>
  <ignoredErrors>
    <ignoredError sqref="I9:I13 L9:N13" unlockedFormula="1"/>
  </ignoredErrors>
</worksheet>
</file>

<file path=xl/worksheets/sheet16.xml><?xml version="1.0" encoding="utf-8"?>
<worksheet xmlns="http://schemas.openxmlformats.org/spreadsheetml/2006/main" xmlns:r="http://schemas.openxmlformats.org/officeDocument/2006/relationships">
  <sheetPr>
    <tabColor theme="6" tint="0.5999900102615356"/>
    <pageSetUpPr fitToPage="1"/>
  </sheetPr>
  <dimension ref="A1:M37"/>
  <sheetViews>
    <sheetView zoomScalePageLayoutView="0" workbookViewId="0" topLeftCell="A1">
      <selection activeCell="J39" sqref="J39"/>
    </sheetView>
  </sheetViews>
  <sheetFormatPr defaultColWidth="9.140625" defaultRowHeight="15"/>
  <cols>
    <col min="1" max="1" width="3.421875" style="9" customWidth="1"/>
    <col min="2" max="2" width="6.28125" style="9" customWidth="1"/>
    <col min="3" max="3" width="10.421875" style="40" customWidth="1"/>
    <col min="4" max="5" width="12.28125" style="40" customWidth="1"/>
    <col min="6" max="6" width="6.140625" style="40" customWidth="1"/>
    <col min="7" max="7" width="8.421875" style="40" customWidth="1"/>
    <col min="8" max="11" width="12.28125" style="40" customWidth="1"/>
    <col min="12" max="16384" width="9.140625" style="9" customWidth="1"/>
  </cols>
  <sheetData>
    <row r="1" spans="1:13" ht="15.75">
      <c r="A1" s="15" t="s">
        <v>17</v>
      </c>
      <c r="B1" s="7"/>
      <c r="C1" s="39"/>
      <c r="D1" s="39"/>
      <c r="E1" s="39"/>
      <c r="F1" s="39"/>
      <c r="G1" s="39"/>
      <c r="H1" s="39"/>
      <c r="I1" s="39"/>
      <c r="J1" s="39"/>
      <c r="K1" s="39"/>
      <c r="L1" s="7"/>
      <c r="M1" s="7"/>
    </row>
    <row r="2" spans="1:13" ht="15" thickBot="1">
      <c r="A2" s="7"/>
      <c r="B2" s="7"/>
      <c r="C2" s="39"/>
      <c r="D2" s="39"/>
      <c r="E2" s="39"/>
      <c r="F2" s="39"/>
      <c r="G2" s="39"/>
      <c r="H2" s="39"/>
      <c r="I2" s="39"/>
      <c r="J2" s="39"/>
      <c r="K2" s="39"/>
      <c r="L2" s="72" t="s">
        <v>690</v>
      </c>
      <c r="M2" s="7"/>
    </row>
    <row r="3" spans="1:13" ht="15" customHeight="1">
      <c r="A3" s="1456" t="s">
        <v>669</v>
      </c>
      <c r="B3" s="1453" t="s">
        <v>674</v>
      </c>
      <c r="C3" s="1453"/>
      <c r="D3" s="1453"/>
      <c r="E3" s="1453"/>
      <c r="F3" s="1453"/>
      <c r="G3" s="1453"/>
      <c r="H3" s="194" t="s">
        <v>857</v>
      </c>
      <c r="I3" s="1458" t="s">
        <v>676</v>
      </c>
      <c r="J3" s="1458"/>
      <c r="K3" s="185" t="s">
        <v>677</v>
      </c>
      <c r="L3" s="187" t="s">
        <v>675</v>
      </c>
      <c r="M3" s="7"/>
    </row>
    <row r="4" spans="1:13" ht="26.25" customHeight="1">
      <c r="A4" s="1457"/>
      <c r="B4" s="1454"/>
      <c r="C4" s="1454"/>
      <c r="D4" s="1454"/>
      <c r="E4" s="1454"/>
      <c r="F4" s="1454"/>
      <c r="G4" s="1454"/>
      <c r="H4" s="195" t="s">
        <v>678</v>
      </c>
      <c r="I4" s="93" t="s">
        <v>858</v>
      </c>
      <c r="J4" s="669" t="s">
        <v>18</v>
      </c>
      <c r="K4" s="186" t="s">
        <v>679</v>
      </c>
      <c r="L4" s="188" t="s">
        <v>859</v>
      </c>
      <c r="M4" s="7"/>
    </row>
    <row r="5" spans="1:13" ht="15.75" customHeight="1">
      <c r="A5" s="266"/>
      <c r="B5" s="1455"/>
      <c r="C5" s="1455"/>
      <c r="D5" s="1455"/>
      <c r="E5" s="1455"/>
      <c r="F5" s="1455"/>
      <c r="G5" s="1455"/>
      <c r="H5" s="196" t="s">
        <v>749</v>
      </c>
      <c r="I5" s="94" t="s">
        <v>750</v>
      </c>
      <c r="J5" s="94" t="s">
        <v>751</v>
      </c>
      <c r="K5" s="94" t="s">
        <v>752</v>
      </c>
      <c r="L5" s="95" t="s">
        <v>860</v>
      </c>
      <c r="M5" s="7"/>
    </row>
    <row r="6" spans="1:13" ht="13.5">
      <c r="A6" s="267">
        <v>1</v>
      </c>
      <c r="B6" s="197" t="s">
        <v>861</v>
      </c>
      <c r="C6" s="96"/>
      <c r="D6" s="96"/>
      <c r="E6" s="96"/>
      <c r="F6" s="96"/>
      <c r="G6" s="200"/>
      <c r="H6" s="125">
        <f>SUM(H7:H11)+H14+H15</f>
        <v>65488.580109999995</v>
      </c>
      <c r="I6" s="126">
        <f>SUM(I7:I11)+I14+I15</f>
        <v>70518.78957</v>
      </c>
      <c r="J6" s="126">
        <f>SUM(J7:J11)+J14+J15</f>
        <v>1408.072</v>
      </c>
      <c r="K6" s="126">
        <f>SUM(K7:K11)+K14+K15</f>
        <v>58687.50387</v>
      </c>
      <c r="L6" s="127">
        <f>SUM(L7:L11)+L14+L15</f>
        <v>77319.86580999999</v>
      </c>
      <c r="M6" s="7"/>
    </row>
    <row r="7" spans="1:13" ht="13.5">
      <c r="A7" s="268">
        <f aca="true" t="shared" si="0" ref="A7:A15">A6+1</f>
        <v>2</v>
      </c>
      <c r="B7" s="204" t="s">
        <v>671</v>
      </c>
      <c r="C7" s="97" t="s">
        <v>680</v>
      </c>
      <c r="D7" s="98"/>
      <c r="E7" s="98"/>
      <c r="F7" s="98"/>
      <c r="G7" s="201"/>
      <c r="H7" s="172">
        <f>'11.a'!C3</f>
        <v>718.92</v>
      </c>
      <c r="I7" s="173">
        <f>'11.a'!C8</f>
        <v>6900</v>
      </c>
      <c r="J7" s="173">
        <f>'11.a'!C4</f>
        <v>0</v>
      </c>
      <c r="K7" s="173">
        <f>'11.a'!C14</f>
        <v>0</v>
      </c>
      <c r="L7" s="128">
        <f>H7+I7-K7</f>
        <v>7618.92</v>
      </c>
      <c r="M7" s="7"/>
    </row>
    <row r="8" spans="1:13" ht="13.5">
      <c r="A8" s="269">
        <f t="shared" si="0"/>
        <v>3</v>
      </c>
      <c r="B8" s="198"/>
      <c r="C8" s="99" t="s">
        <v>681</v>
      </c>
      <c r="D8" s="100"/>
      <c r="E8" s="100"/>
      <c r="F8" s="100"/>
      <c r="G8" s="202"/>
      <c r="H8" s="174">
        <f>'11.b'!C3</f>
        <v>25245.09131</v>
      </c>
      <c r="I8" s="175">
        <f>'11.b'!C14</f>
        <v>9202.3552</v>
      </c>
      <c r="J8" s="181">
        <f>'11.b'!C5</f>
        <v>0</v>
      </c>
      <c r="K8" s="175">
        <f>'11.b'!C25</f>
        <v>11793.86961</v>
      </c>
      <c r="L8" s="129">
        <f aca="true" t="shared" si="1" ref="L8:L15">H8+I8-K8</f>
        <v>22653.5769</v>
      </c>
      <c r="M8" s="7"/>
    </row>
    <row r="9" spans="1:13" ht="13.5">
      <c r="A9" s="269">
        <f t="shared" si="0"/>
        <v>4</v>
      </c>
      <c r="B9" s="198"/>
      <c r="C9" s="99" t="s">
        <v>682</v>
      </c>
      <c r="D9" s="100"/>
      <c r="E9" s="100"/>
      <c r="F9" s="100"/>
      <c r="G9" s="202"/>
      <c r="H9" s="174">
        <f>'11.c'!C3</f>
        <v>13140.61639</v>
      </c>
      <c r="I9" s="175">
        <f>'11.c'!C7</f>
        <v>16226.68781</v>
      </c>
      <c r="J9" s="182">
        <v>0</v>
      </c>
      <c r="K9" s="175">
        <f>'11.c'!C8</f>
        <v>18321.751</v>
      </c>
      <c r="L9" s="129">
        <f>H9+I9-K9</f>
        <v>11045.553199999998</v>
      </c>
      <c r="M9" s="7"/>
    </row>
    <row r="10" spans="1:12" ht="13.5">
      <c r="A10" s="269">
        <f t="shared" si="0"/>
        <v>5</v>
      </c>
      <c r="B10" s="198"/>
      <c r="C10" s="99" t="s">
        <v>683</v>
      </c>
      <c r="D10" s="100"/>
      <c r="E10" s="100"/>
      <c r="F10" s="100"/>
      <c r="G10" s="202"/>
      <c r="H10" s="174">
        <f>'11.d'!C3</f>
        <v>0</v>
      </c>
      <c r="I10" s="175">
        <f>'11.d'!C9</f>
        <v>0</v>
      </c>
      <c r="J10" s="173">
        <f>'11.d'!C4</f>
        <v>0</v>
      </c>
      <c r="K10" s="175">
        <f>'11.d'!C15</f>
        <v>0</v>
      </c>
      <c r="L10" s="129">
        <f t="shared" si="1"/>
        <v>0</v>
      </c>
    </row>
    <row r="11" spans="1:12" ht="13.5">
      <c r="A11" s="269">
        <f t="shared" si="0"/>
        <v>6</v>
      </c>
      <c r="B11" s="198"/>
      <c r="C11" s="99" t="s">
        <v>684</v>
      </c>
      <c r="D11" s="100"/>
      <c r="E11" s="100"/>
      <c r="F11" s="100"/>
      <c r="G11" s="202"/>
      <c r="H11" s="174">
        <f>'11.e'!F8</f>
        <v>10240.23758</v>
      </c>
      <c r="I11" s="175">
        <f>'11.e'!F13</f>
        <v>11259.76256</v>
      </c>
      <c r="J11" s="182">
        <v>0</v>
      </c>
      <c r="K11" s="175">
        <f>'11.e'!F18</f>
        <v>13076.476</v>
      </c>
      <c r="L11" s="129">
        <f t="shared" si="1"/>
        <v>8423.52414</v>
      </c>
    </row>
    <row r="12" spans="1:12" ht="13.5">
      <c r="A12" s="269" t="s">
        <v>862</v>
      </c>
      <c r="B12" s="198"/>
      <c r="C12" s="99" t="s">
        <v>687</v>
      </c>
      <c r="D12" s="100" t="s">
        <v>688</v>
      </c>
      <c r="E12" s="100"/>
      <c r="F12" s="100"/>
      <c r="G12" s="202"/>
      <c r="H12" s="174">
        <f>'11.e'!F6</f>
        <v>3693.6368</v>
      </c>
      <c r="I12" s="175">
        <f>'11.e'!F11</f>
        <v>2543.50376</v>
      </c>
      <c r="J12" s="182">
        <v>0</v>
      </c>
      <c r="K12" s="175">
        <f>'11.e'!F16</f>
        <v>3693.6368</v>
      </c>
      <c r="L12" s="129">
        <f t="shared" si="1"/>
        <v>2543.5037599999996</v>
      </c>
    </row>
    <row r="13" spans="1:12" ht="13.5">
      <c r="A13" s="269" t="s">
        <v>863</v>
      </c>
      <c r="B13" s="198"/>
      <c r="C13" s="99"/>
      <c r="D13" s="100" t="s">
        <v>689</v>
      </c>
      <c r="E13" s="100"/>
      <c r="F13" s="100"/>
      <c r="G13" s="202"/>
      <c r="H13" s="174">
        <f>'11.e'!F7</f>
        <v>1007.34563</v>
      </c>
      <c r="I13" s="175">
        <f>'11.e'!F12</f>
        <v>493.43795</v>
      </c>
      <c r="J13" s="182">
        <v>0</v>
      </c>
      <c r="K13" s="175">
        <f>'11.e'!F17</f>
        <v>870.23392</v>
      </c>
      <c r="L13" s="129">
        <f t="shared" si="1"/>
        <v>630.54966</v>
      </c>
    </row>
    <row r="14" spans="1:12" ht="13.5">
      <c r="A14" s="269">
        <f>A11+1</f>
        <v>7</v>
      </c>
      <c r="B14" s="198"/>
      <c r="C14" s="99" t="s">
        <v>685</v>
      </c>
      <c r="D14" s="100"/>
      <c r="E14" s="100"/>
      <c r="F14" s="100"/>
      <c r="G14" s="202"/>
      <c r="H14" s="174">
        <f>'11.f'!C3</f>
        <v>3452.108</v>
      </c>
      <c r="I14" s="175">
        <f>'11.f'!C4</f>
        <v>5543.254</v>
      </c>
      <c r="J14" s="182">
        <v>0</v>
      </c>
      <c r="K14" s="175">
        <f>'11.f'!C15</f>
        <v>3992.5469999999996</v>
      </c>
      <c r="L14" s="129">
        <f t="shared" si="1"/>
        <v>5002.815000000001</v>
      </c>
    </row>
    <row r="15" spans="1:12" ht="15" thickBot="1">
      <c r="A15" s="270">
        <f t="shared" si="0"/>
        <v>8</v>
      </c>
      <c r="B15" s="199"/>
      <c r="C15" s="101" t="s">
        <v>686</v>
      </c>
      <c r="D15" s="102"/>
      <c r="E15" s="102"/>
      <c r="F15" s="102"/>
      <c r="G15" s="203"/>
      <c r="H15" s="176">
        <f>'11.g'!C3</f>
        <v>12691.60683</v>
      </c>
      <c r="I15" s="177">
        <f>'11.g'!C10</f>
        <v>21386.73</v>
      </c>
      <c r="J15" s="177">
        <f>'11.g'!C5</f>
        <v>1408.072</v>
      </c>
      <c r="K15" s="177">
        <f>'11.g'!C16</f>
        <v>11502.860260000001</v>
      </c>
      <c r="L15" s="130">
        <f t="shared" si="1"/>
        <v>22575.47657</v>
      </c>
    </row>
    <row r="16" spans="2:12" ht="13.5">
      <c r="B16" s="671" t="s">
        <v>20</v>
      </c>
      <c r="C16" s="672"/>
      <c r="D16" s="672"/>
      <c r="E16" s="672"/>
      <c r="F16" s="672"/>
      <c r="G16" s="672"/>
      <c r="H16" s="673">
        <f>H6-1!D96</f>
        <v>0</v>
      </c>
      <c r="I16" s="672"/>
      <c r="J16" s="672"/>
      <c r="K16" s="672"/>
      <c r="L16" s="673">
        <f>L6-1!E96</f>
        <v>0</v>
      </c>
    </row>
    <row r="17" spans="2:12" ht="13.5">
      <c r="B17" s="11"/>
      <c r="H17" s="670"/>
      <c r="L17" s="670"/>
    </row>
    <row r="18" ht="13.5">
      <c r="A18" s="9" t="s">
        <v>828</v>
      </c>
    </row>
    <row r="19" spans="1:10" ht="13.5">
      <c r="A19" s="180" t="s">
        <v>19</v>
      </c>
      <c r="B19" s="171"/>
      <c r="C19" s="178"/>
      <c r="D19" s="178"/>
      <c r="E19" s="178"/>
      <c r="F19" s="179"/>
      <c r="G19" s="178"/>
      <c r="H19" s="178"/>
      <c r="I19" s="103"/>
      <c r="J19" s="103"/>
    </row>
    <row r="20" spans="1:10" ht="13.5">
      <c r="A20" s="18"/>
      <c r="B20" s="103"/>
      <c r="C20" s="103"/>
      <c r="D20" s="103"/>
      <c r="E20" s="103"/>
      <c r="F20" s="103"/>
      <c r="G20" s="103"/>
      <c r="H20" s="103"/>
      <c r="I20" s="103"/>
      <c r="J20" s="103"/>
    </row>
    <row r="21" spans="1:10" ht="13.5">
      <c r="A21" s="9" t="s">
        <v>877</v>
      </c>
      <c r="B21" s="18"/>
      <c r="C21" s="18"/>
      <c r="D21" s="103"/>
      <c r="E21" s="103"/>
      <c r="F21" s="18"/>
      <c r="G21" s="103"/>
      <c r="H21" s="103"/>
      <c r="I21" s="103"/>
      <c r="J21" s="103"/>
    </row>
    <row r="22" spans="1:10" ht="13.5">
      <c r="A22" s="9" t="s">
        <v>1005</v>
      </c>
      <c r="B22" s="18"/>
      <c r="C22" s="18"/>
      <c r="D22" s="103"/>
      <c r="E22" s="103"/>
      <c r="F22" s="18"/>
      <c r="G22" s="103"/>
      <c r="H22" s="103"/>
      <c r="I22" s="103"/>
      <c r="J22" s="103"/>
    </row>
    <row r="23" spans="1:10" ht="13.5">
      <c r="A23" s="9" t="s">
        <v>1006</v>
      </c>
      <c r="B23" s="18"/>
      <c r="C23" s="103"/>
      <c r="D23" s="103"/>
      <c r="E23" s="103"/>
      <c r="F23" s="103"/>
      <c r="G23" s="103"/>
      <c r="H23" s="103"/>
      <c r="I23" s="103"/>
      <c r="J23" s="103"/>
    </row>
    <row r="26" spans="1:12" ht="13.5">
      <c r="A26" s="68"/>
      <c r="B26" s="68"/>
      <c r="C26" s="73"/>
      <c r="D26" s="73"/>
      <c r="E26" s="73"/>
      <c r="F26" s="73"/>
      <c r="G26" s="73"/>
      <c r="H26" s="73"/>
      <c r="I26" s="73"/>
      <c r="J26" s="73"/>
      <c r="K26" s="73"/>
      <c r="L26" s="68"/>
    </row>
    <row r="27" spans="1:12" ht="13.5">
      <c r="A27" s="68"/>
      <c r="B27" s="68"/>
      <c r="C27" s="73"/>
      <c r="D27" s="73"/>
      <c r="E27" s="73"/>
      <c r="F27" s="73"/>
      <c r="G27" s="73"/>
      <c r="H27" s="73"/>
      <c r="I27" s="73"/>
      <c r="J27" s="73"/>
      <c r="K27" s="73"/>
      <c r="L27" s="68"/>
    </row>
    <row r="28" spans="1:12" ht="13.5">
      <c r="A28" s="68"/>
      <c r="B28" s="68"/>
      <c r="C28" s="73"/>
      <c r="D28" s="73"/>
      <c r="E28" s="73"/>
      <c r="F28" s="73"/>
      <c r="G28" s="73"/>
      <c r="H28" s="73"/>
      <c r="I28" s="73"/>
      <c r="J28" s="73"/>
      <c r="K28" s="73"/>
      <c r="L28" s="68"/>
    </row>
    <row r="29" spans="1:12" ht="13.5">
      <c r="A29" s="68"/>
      <c r="B29" s="68"/>
      <c r="C29" s="73"/>
      <c r="D29" s="73"/>
      <c r="E29" s="73"/>
      <c r="F29" s="73"/>
      <c r="G29" s="73"/>
      <c r="H29" s="73"/>
      <c r="I29" s="73"/>
      <c r="J29" s="73"/>
      <c r="K29" s="73"/>
      <c r="L29" s="68"/>
    </row>
    <row r="30" spans="1:12" ht="13.5">
      <c r="A30" s="68"/>
      <c r="B30" s="68"/>
      <c r="C30" s="73"/>
      <c r="D30" s="73"/>
      <c r="E30" s="73"/>
      <c r="F30" s="73"/>
      <c r="G30" s="73"/>
      <c r="H30" s="73"/>
      <c r="I30" s="73"/>
      <c r="J30" s="73"/>
      <c r="K30" s="73"/>
      <c r="L30" s="68"/>
    </row>
    <row r="31" spans="1:12" ht="13.5">
      <c r="A31" s="68"/>
      <c r="B31" s="68"/>
      <c r="C31" s="73"/>
      <c r="D31" s="73"/>
      <c r="E31" s="73"/>
      <c r="F31" s="73"/>
      <c r="G31" s="73"/>
      <c r="H31" s="73"/>
      <c r="I31" s="73"/>
      <c r="J31" s="73"/>
      <c r="K31" s="73"/>
      <c r="L31" s="68"/>
    </row>
    <row r="32" spans="1:12" ht="13.5">
      <c r="A32" s="68"/>
      <c r="B32" s="68"/>
      <c r="C32" s="73"/>
      <c r="D32" s="73"/>
      <c r="E32" s="73"/>
      <c r="F32" s="73"/>
      <c r="G32" s="73"/>
      <c r="H32" s="73"/>
      <c r="I32" s="73"/>
      <c r="J32" s="73"/>
      <c r="K32" s="73"/>
      <c r="L32" s="68"/>
    </row>
    <row r="33" spans="1:12" ht="13.5">
      <c r="A33" s="68"/>
      <c r="B33" s="68"/>
      <c r="C33" s="73"/>
      <c r="D33" s="73"/>
      <c r="E33" s="73"/>
      <c r="F33" s="73"/>
      <c r="G33" s="73"/>
      <c r="H33" s="73"/>
      <c r="I33" s="73"/>
      <c r="J33" s="73"/>
      <c r="K33" s="73"/>
      <c r="L33" s="68"/>
    </row>
    <row r="34" spans="1:12" ht="13.5">
      <c r="A34" s="68"/>
      <c r="B34" s="68"/>
      <c r="C34" s="73"/>
      <c r="D34" s="73"/>
      <c r="E34" s="73"/>
      <c r="F34" s="73"/>
      <c r="G34" s="73"/>
      <c r="H34" s="73"/>
      <c r="I34" s="73"/>
      <c r="J34" s="73"/>
      <c r="K34" s="73"/>
      <c r="L34" s="68"/>
    </row>
    <row r="35" spans="1:12" ht="13.5">
      <c r="A35" s="68"/>
      <c r="B35" s="68"/>
      <c r="C35" s="73"/>
      <c r="D35" s="73"/>
      <c r="E35" s="73"/>
      <c r="F35" s="73"/>
      <c r="G35" s="73"/>
      <c r="H35" s="73"/>
      <c r="I35" s="73"/>
      <c r="J35" s="73"/>
      <c r="K35" s="73"/>
      <c r="L35" s="68"/>
    </row>
    <row r="36" spans="1:12" ht="13.5">
      <c r="A36" s="68"/>
      <c r="B36" s="68"/>
      <c r="C36" s="73"/>
      <c r="D36" s="73"/>
      <c r="E36" s="73"/>
      <c r="F36" s="73"/>
      <c r="G36" s="73"/>
      <c r="H36" s="73"/>
      <c r="I36" s="73"/>
      <c r="J36" s="73"/>
      <c r="K36" s="73"/>
      <c r="L36" s="68"/>
    </row>
    <row r="37" spans="1:12" ht="13.5">
      <c r="A37" s="68"/>
      <c r="B37" s="68"/>
      <c r="C37" s="73"/>
      <c r="D37" s="73"/>
      <c r="E37" s="73"/>
      <c r="F37" s="73"/>
      <c r="G37" s="73"/>
      <c r="H37" s="73"/>
      <c r="I37" s="73"/>
      <c r="J37" s="73"/>
      <c r="K37" s="73"/>
      <c r="L37" s="68"/>
    </row>
  </sheetData>
  <sheetProtection sheet="1"/>
  <mergeCells count="3">
    <mergeCell ref="B3:G5"/>
    <mergeCell ref="A3:A4"/>
    <mergeCell ref="I3:J3"/>
  </mergeCells>
  <conditionalFormatting sqref="H16">
    <cfRule type="cellIs" priority="3" dxfId="13" operator="lessThan" stopIfTrue="1">
      <formula>0</formula>
    </cfRule>
    <cfRule type="cellIs" priority="4" dxfId="13" operator="greaterThan" stopIfTrue="1">
      <formula>0</formula>
    </cfRule>
    <cfRule type="cellIs" priority="6" dxfId="0" operator="notEqual" stopIfTrue="1">
      <formula>'11'!$H$6</formula>
    </cfRule>
  </conditionalFormatting>
  <conditionalFormatting sqref="L16">
    <cfRule type="cellIs" priority="1" dxfId="13" operator="lessThan" stopIfTrue="1">
      <formula>0</formula>
    </cfRule>
    <cfRule type="cellIs" priority="2" dxfId="13" operator="greaterThan" stopIfTrue="1">
      <formula>0</formula>
    </cfRule>
    <cfRule type="cellIs" priority="5" dxfId="0" operator="notEqual" stopIfTrue="1">
      <formula>'11'!$L$6</formula>
    </cfRule>
  </conditionalFormatting>
  <printOptions horizontalCentered="1"/>
  <pageMargins left="0.2362204724409449" right="0.2362204724409449" top="0.8661417322834646" bottom="0.984251968503937" header="0.5118110236220472" footer="0.5118110236220472"/>
  <pageSetup cellComments="asDisplayed" fitToHeight="1" fitToWidth="1" horizontalDpi="600" verticalDpi="600" orientation="landscape" paperSize="9"/>
</worksheet>
</file>

<file path=xl/worksheets/sheet17.xml><?xml version="1.0" encoding="utf-8"?>
<worksheet xmlns="http://schemas.openxmlformats.org/spreadsheetml/2006/main" xmlns:r="http://schemas.openxmlformats.org/officeDocument/2006/relationships">
  <sheetPr>
    <tabColor theme="6" tint="0.5999900102615356"/>
  </sheetPr>
  <dimension ref="A1:C27"/>
  <sheetViews>
    <sheetView workbookViewId="0" topLeftCell="A1">
      <selection activeCell="C7" sqref="C7"/>
    </sheetView>
  </sheetViews>
  <sheetFormatPr defaultColWidth="9.140625" defaultRowHeight="15"/>
  <cols>
    <col min="1" max="1" width="14.421875" style="9" customWidth="1"/>
    <col min="2" max="2" width="30.140625" style="9" customWidth="1"/>
    <col min="3" max="3" width="16.140625" style="40" customWidth="1"/>
    <col min="4" max="6" width="9.140625" style="7" customWidth="1"/>
    <col min="7" max="16384" width="9.140625" style="9" customWidth="1"/>
  </cols>
  <sheetData>
    <row r="1" spans="1:3" ht="15.75">
      <c r="A1" s="659" t="s">
        <v>21</v>
      </c>
      <c r="B1" s="285"/>
      <c r="C1" s="294"/>
    </row>
    <row r="2" spans="1:3" ht="15" thickBot="1">
      <c r="A2" s="285"/>
      <c r="B2" s="285"/>
      <c r="C2" s="1009" t="s">
        <v>690</v>
      </c>
    </row>
    <row r="3" spans="1:3" ht="15" thickBot="1">
      <c r="A3" s="1460" t="s">
        <v>710</v>
      </c>
      <c r="B3" s="1461"/>
      <c r="C3" s="648">
        <v>718.92</v>
      </c>
    </row>
    <row r="4" spans="1:3" ht="13.5">
      <c r="A4" s="1295" t="s">
        <v>712</v>
      </c>
      <c r="B4" s="1010" t="s">
        <v>713</v>
      </c>
      <c r="C4" s="131"/>
    </row>
    <row r="5" spans="1:3" ht="13.5">
      <c r="A5" s="1459"/>
      <c r="B5" s="303" t="s">
        <v>714</v>
      </c>
      <c r="C5" s="79"/>
    </row>
    <row r="6" spans="1:3" ht="13.5">
      <c r="A6" s="1459"/>
      <c r="B6" s="303" t="s">
        <v>715</v>
      </c>
      <c r="C6" s="79"/>
    </row>
    <row r="7" spans="1:3" ht="15" thickBot="1">
      <c r="A7" s="1459"/>
      <c r="B7" s="303" t="s">
        <v>716</v>
      </c>
      <c r="C7" s="79">
        <v>6900</v>
      </c>
    </row>
    <row r="8" spans="1:3" ht="15" thickBot="1">
      <c r="A8" s="1296"/>
      <c r="B8" s="1011" t="s">
        <v>694</v>
      </c>
      <c r="C8" s="155">
        <f>SUM(C4:C7)</f>
        <v>6900</v>
      </c>
    </row>
    <row r="9" spans="1:3" ht="13.5">
      <c r="A9" s="1295" t="s">
        <v>717</v>
      </c>
      <c r="B9" s="1010" t="s">
        <v>718</v>
      </c>
      <c r="C9" s="131"/>
    </row>
    <row r="10" spans="1:3" ht="13.5">
      <c r="A10" s="1459"/>
      <c r="B10" s="303" t="s">
        <v>719</v>
      </c>
      <c r="C10" s="79"/>
    </row>
    <row r="11" spans="1:3" ht="13.5">
      <c r="A11" s="1459"/>
      <c r="B11" s="303" t="s">
        <v>720</v>
      </c>
      <c r="C11" s="79"/>
    </row>
    <row r="12" spans="1:3" ht="13.5">
      <c r="A12" s="1459"/>
      <c r="B12" s="303" t="s">
        <v>721</v>
      </c>
      <c r="C12" s="79"/>
    </row>
    <row r="13" spans="1:3" ht="15" thickBot="1">
      <c r="A13" s="1459"/>
      <c r="B13" s="1012" t="s">
        <v>912</v>
      </c>
      <c r="C13" s="82"/>
    </row>
    <row r="14" spans="1:3" ht="15" thickBot="1">
      <c r="A14" s="1296"/>
      <c r="B14" s="1011" t="s">
        <v>694</v>
      </c>
      <c r="C14" s="155">
        <f>SUM(C9:C13)</f>
        <v>0</v>
      </c>
    </row>
    <row r="15" spans="1:3" ht="15" thickBot="1">
      <c r="A15" s="1460" t="s">
        <v>711</v>
      </c>
      <c r="B15" s="1461"/>
      <c r="C15" s="155">
        <f>C3+C8-C14</f>
        <v>7618.92</v>
      </c>
    </row>
    <row r="16" spans="1:3" ht="13.5">
      <c r="A16" s="285"/>
      <c r="B16" s="285"/>
      <c r="C16" s="294"/>
    </row>
    <row r="17" spans="1:3" ht="13.5">
      <c r="A17" s="285" t="s">
        <v>828</v>
      </c>
      <c r="B17" s="285"/>
      <c r="C17" s="294"/>
    </row>
    <row r="18" spans="1:3" ht="13.5">
      <c r="A18" s="285" t="s">
        <v>839</v>
      </c>
      <c r="B18" s="285"/>
      <c r="C18" s="294"/>
    </row>
    <row r="19" s="7" customFormat="1" ht="13.5">
      <c r="C19" s="39"/>
    </row>
    <row r="20" s="7" customFormat="1" ht="13.5">
      <c r="C20" s="39"/>
    </row>
    <row r="21" s="7" customFormat="1" ht="13.5">
      <c r="C21" s="39"/>
    </row>
    <row r="22" s="7" customFormat="1" ht="13.5">
      <c r="C22" s="39"/>
    </row>
    <row r="23" s="7" customFormat="1" ht="13.5">
      <c r="C23" s="39"/>
    </row>
    <row r="24" s="7" customFormat="1" ht="13.5">
      <c r="C24" s="39"/>
    </row>
    <row r="25" s="7" customFormat="1" ht="13.5">
      <c r="C25" s="39"/>
    </row>
    <row r="26" s="7" customFormat="1" ht="13.5">
      <c r="C26" s="39"/>
    </row>
    <row r="27" s="7" customFormat="1" ht="13.5">
      <c r="C27" s="39"/>
    </row>
  </sheetData>
  <sheetProtection sheet="1"/>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worksheet>
</file>

<file path=xl/worksheets/sheet18.xml><?xml version="1.0" encoding="utf-8"?>
<worksheet xmlns="http://schemas.openxmlformats.org/spreadsheetml/2006/main" xmlns:r="http://schemas.openxmlformats.org/officeDocument/2006/relationships">
  <sheetPr>
    <tabColor theme="6" tint="0.5999900102615356"/>
    <pageSetUpPr fitToPage="1"/>
  </sheetPr>
  <dimension ref="A1:I37"/>
  <sheetViews>
    <sheetView workbookViewId="0" topLeftCell="A1">
      <selection activeCell="J39" sqref="J39"/>
    </sheetView>
  </sheetViews>
  <sheetFormatPr defaultColWidth="9.140625" defaultRowHeight="15"/>
  <cols>
    <col min="1" max="1" width="10.421875" style="33" customWidth="1"/>
    <col min="2" max="2" width="43.421875" style="33" customWidth="1"/>
    <col min="3" max="3" width="17.00390625" style="42" customWidth="1"/>
    <col min="4" max="16384" width="9.140625" style="33" customWidth="1"/>
  </cols>
  <sheetData>
    <row r="1" spans="1:9" ht="13.5" customHeight="1">
      <c r="A1" s="674" t="s">
        <v>22</v>
      </c>
      <c r="B1" s="45"/>
      <c r="C1" s="45"/>
      <c r="D1" s="45"/>
      <c r="E1" s="45"/>
      <c r="F1" s="45"/>
      <c r="G1" s="45"/>
      <c r="H1" s="45"/>
      <c r="I1" s="45"/>
    </row>
    <row r="2" spans="1:9" ht="13.5" customHeight="1" thickBot="1">
      <c r="A2" s="45"/>
      <c r="B2" s="45"/>
      <c r="C2" s="317" t="s">
        <v>690</v>
      </c>
      <c r="D2" s="45"/>
      <c r="E2" s="45"/>
      <c r="F2" s="45"/>
      <c r="G2" s="45"/>
      <c r="H2" s="45"/>
      <c r="I2" s="45"/>
    </row>
    <row r="3" spans="1:9" ht="16.5" customHeight="1" thickBot="1">
      <c r="A3" s="1460" t="s">
        <v>710</v>
      </c>
      <c r="B3" s="1467"/>
      <c r="C3" s="432">
        <v>25245.09131</v>
      </c>
      <c r="D3" s="45"/>
      <c r="E3" s="45"/>
      <c r="F3" s="45"/>
      <c r="G3" s="45"/>
      <c r="H3" s="45"/>
      <c r="I3" s="45"/>
    </row>
    <row r="4" spans="1:9" ht="12.75" customHeight="1">
      <c r="A4" s="1462" t="s">
        <v>712</v>
      </c>
      <c r="B4" s="318" t="s">
        <v>722</v>
      </c>
      <c r="C4" s="133">
        <v>9202.3552</v>
      </c>
      <c r="D4" s="45"/>
      <c r="E4" s="45"/>
      <c r="F4" s="45"/>
      <c r="G4" s="45"/>
      <c r="H4" s="45"/>
      <c r="I4" s="45"/>
    </row>
    <row r="5" spans="1:9" ht="12.75" customHeight="1">
      <c r="A5" s="1463"/>
      <c r="B5" s="319" t="s">
        <v>723</v>
      </c>
      <c r="C5" s="134"/>
      <c r="D5" s="45"/>
      <c r="E5" s="45"/>
      <c r="F5" s="45"/>
      <c r="G5" s="45"/>
      <c r="H5" s="45"/>
      <c r="I5" s="45"/>
    </row>
    <row r="6" spans="1:9" ht="12.75" customHeight="1">
      <c r="A6" s="1463"/>
      <c r="B6" s="320" t="s">
        <v>166</v>
      </c>
      <c r="C6" s="134"/>
      <c r="D6" s="45"/>
      <c r="E6" s="45"/>
      <c r="F6" s="45"/>
      <c r="G6" s="45"/>
      <c r="H6" s="45"/>
      <c r="I6" s="45"/>
    </row>
    <row r="7" spans="1:9" ht="12.75" customHeight="1">
      <c r="A7" s="1463"/>
      <c r="B7" s="319" t="s">
        <v>724</v>
      </c>
      <c r="C7" s="134"/>
      <c r="D7" s="45"/>
      <c r="E7" s="45"/>
      <c r="F7" s="45"/>
      <c r="G7" s="45"/>
      <c r="H7" s="45"/>
      <c r="I7" s="45"/>
    </row>
    <row r="8" spans="1:9" ht="12.75" customHeight="1">
      <c r="A8" s="1463"/>
      <c r="B8" s="319" t="s">
        <v>725</v>
      </c>
      <c r="C8" s="135"/>
      <c r="D8" s="45"/>
      <c r="E8" s="45"/>
      <c r="F8" s="45"/>
      <c r="G8" s="45"/>
      <c r="H8" s="45"/>
      <c r="I8" s="45"/>
    </row>
    <row r="9" spans="1:9" ht="12.75" customHeight="1">
      <c r="A9" s="1463"/>
      <c r="B9" s="319" t="s">
        <v>167</v>
      </c>
      <c r="C9" s="134"/>
      <c r="D9" s="45"/>
      <c r="E9" s="45"/>
      <c r="F9" s="45"/>
      <c r="G9" s="45"/>
      <c r="H9" s="45"/>
      <c r="I9" s="45"/>
    </row>
    <row r="10" spans="1:9" ht="12.75" customHeight="1">
      <c r="A10" s="1463"/>
      <c r="B10" s="321" t="s">
        <v>726</v>
      </c>
      <c r="C10" s="322">
        <f>SUM(C11:C13)</f>
        <v>0</v>
      </c>
      <c r="D10" s="45"/>
      <c r="E10" s="45"/>
      <c r="F10" s="45"/>
      <c r="G10" s="45"/>
      <c r="H10" s="45"/>
      <c r="I10" s="45"/>
    </row>
    <row r="11" spans="1:9" ht="12.75" customHeight="1">
      <c r="A11" s="1463"/>
      <c r="B11" s="319" t="s">
        <v>727</v>
      </c>
      <c r="C11" s="134"/>
      <c r="D11" s="45"/>
      <c r="E11" s="45"/>
      <c r="F11" s="45"/>
      <c r="G11" s="45"/>
      <c r="H11" s="45"/>
      <c r="I11" s="45"/>
    </row>
    <row r="12" spans="1:9" ht="12.75" customHeight="1">
      <c r="A12" s="1463"/>
      <c r="B12" s="323" t="s">
        <v>728</v>
      </c>
      <c r="C12" s="134"/>
      <c r="D12" s="45"/>
      <c r="E12" s="45"/>
      <c r="F12" s="45"/>
      <c r="G12" s="45"/>
      <c r="H12" s="45"/>
      <c r="I12" s="45"/>
    </row>
    <row r="13" spans="1:9" ht="12.75" customHeight="1" thickBot="1">
      <c r="A13" s="1463"/>
      <c r="B13" s="319" t="s">
        <v>729</v>
      </c>
      <c r="C13" s="136"/>
      <c r="D13" s="45"/>
      <c r="E13" s="45"/>
      <c r="F13" s="45"/>
      <c r="G13" s="45"/>
      <c r="H13" s="45"/>
      <c r="I13" s="45"/>
    </row>
    <row r="14" spans="1:9" s="34" customFormat="1" ht="15.75" customHeight="1" thickBot="1">
      <c r="A14" s="1464"/>
      <c r="B14" s="324" t="s">
        <v>695</v>
      </c>
      <c r="C14" s="137">
        <f>C4+C5+C6+C7+C8+C9+C10</f>
        <v>9202.3552</v>
      </c>
      <c r="D14" s="325"/>
      <c r="E14" s="325"/>
      <c r="F14" s="325"/>
      <c r="G14" s="325"/>
      <c r="H14" s="325"/>
      <c r="I14" s="325"/>
    </row>
    <row r="15" spans="1:9" ht="12.75" customHeight="1">
      <c r="A15" s="1465" t="s">
        <v>717</v>
      </c>
      <c r="B15" s="326" t="s">
        <v>787</v>
      </c>
      <c r="C15" s="327">
        <f>SUM(C16:C19)</f>
        <v>11793.86961</v>
      </c>
      <c r="D15" s="45"/>
      <c r="E15" s="45"/>
      <c r="F15" s="45"/>
      <c r="G15" s="45"/>
      <c r="H15" s="45"/>
      <c r="I15" s="45"/>
    </row>
    <row r="16" spans="1:9" ht="12.75" customHeight="1">
      <c r="A16" s="1465"/>
      <c r="B16" s="328" t="s">
        <v>888</v>
      </c>
      <c r="C16" s="138">
        <v>7338.1006</v>
      </c>
      <c r="D16" s="45"/>
      <c r="E16" s="45"/>
      <c r="F16" s="45"/>
      <c r="G16" s="45"/>
      <c r="H16" s="45"/>
      <c r="I16" s="45"/>
    </row>
    <row r="17" spans="1:9" ht="12.75" customHeight="1">
      <c r="A17" s="1465"/>
      <c r="B17" s="329" t="s">
        <v>730</v>
      </c>
      <c r="C17" s="139">
        <v>2219.84201</v>
      </c>
      <c r="D17" s="45"/>
      <c r="E17" s="45"/>
      <c r="F17" s="45"/>
      <c r="G17" s="45"/>
      <c r="H17" s="45"/>
      <c r="I17" s="45"/>
    </row>
    <row r="18" spans="1:9" ht="12.75" customHeight="1">
      <c r="A18" s="1465"/>
      <c r="B18" s="329" t="s">
        <v>731</v>
      </c>
      <c r="C18" s="139"/>
      <c r="D18" s="45"/>
      <c r="E18" s="45"/>
      <c r="F18" s="45"/>
      <c r="G18" s="45"/>
      <c r="H18" s="45"/>
      <c r="I18" s="45"/>
    </row>
    <row r="19" spans="1:9" ht="12.75" customHeight="1">
      <c r="A19" s="1465"/>
      <c r="B19" s="329" t="s">
        <v>168</v>
      </c>
      <c r="C19" s="139">
        <v>2235.927</v>
      </c>
      <c r="D19" s="45"/>
      <c r="E19" s="45"/>
      <c r="F19" s="45"/>
      <c r="G19" s="45"/>
      <c r="H19" s="45"/>
      <c r="I19" s="45"/>
    </row>
    <row r="20" spans="1:9" ht="12.75" customHeight="1">
      <c r="A20" s="1465"/>
      <c r="B20" s="330" t="s">
        <v>169</v>
      </c>
      <c r="C20" s="140"/>
      <c r="D20" s="45"/>
      <c r="E20" s="45"/>
      <c r="F20" s="45"/>
      <c r="G20" s="45"/>
      <c r="H20" s="45"/>
      <c r="I20" s="45"/>
    </row>
    <row r="21" spans="1:9" ht="12.75" customHeight="1">
      <c r="A21" s="1465"/>
      <c r="B21" s="331" t="s">
        <v>732</v>
      </c>
      <c r="C21" s="332">
        <f>SUM(C22:C24)</f>
        <v>0</v>
      </c>
      <c r="D21" s="45"/>
      <c r="E21" s="45"/>
      <c r="F21" s="45"/>
      <c r="G21" s="45"/>
      <c r="H21" s="45"/>
      <c r="I21" s="45"/>
    </row>
    <row r="22" spans="1:9" ht="12.75" customHeight="1">
      <c r="A22" s="1465"/>
      <c r="B22" s="319" t="s">
        <v>733</v>
      </c>
      <c r="C22" s="134"/>
      <c r="D22" s="45"/>
      <c r="E22" s="45"/>
      <c r="F22" s="45"/>
      <c r="G22" s="45"/>
      <c r="H22" s="45"/>
      <c r="I22" s="45"/>
    </row>
    <row r="23" spans="1:9" ht="12.75" customHeight="1">
      <c r="A23" s="1465"/>
      <c r="B23" s="319" t="s">
        <v>734</v>
      </c>
      <c r="C23" s="134"/>
      <c r="D23" s="45"/>
      <c r="E23" s="45"/>
      <c r="F23" s="45"/>
      <c r="G23" s="45"/>
      <c r="H23" s="45"/>
      <c r="I23" s="45"/>
    </row>
    <row r="24" spans="1:9" ht="12.75" customHeight="1" thickBot="1">
      <c r="A24" s="1465"/>
      <c r="B24" s="319" t="s">
        <v>735</v>
      </c>
      <c r="C24" s="134"/>
      <c r="D24" s="45"/>
      <c r="E24" s="45"/>
      <c r="F24" s="45"/>
      <c r="G24" s="45"/>
      <c r="H24" s="45"/>
      <c r="I24" s="45"/>
    </row>
    <row r="25" spans="1:9" ht="15" thickBot="1">
      <c r="A25" s="1466"/>
      <c r="B25" s="324" t="s">
        <v>694</v>
      </c>
      <c r="C25" s="141">
        <f>C15+C20+C21</f>
        <v>11793.86961</v>
      </c>
      <c r="D25" s="45"/>
      <c r="E25" s="45"/>
      <c r="F25" s="45"/>
      <c r="G25" s="45"/>
      <c r="H25" s="45"/>
      <c r="I25" s="45"/>
    </row>
    <row r="26" spans="1:9" ht="18.75" customHeight="1" thickBot="1">
      <c r="A26" s="1460" t="s">
        <v>711</v>
      </c>
      <c r="B26" s="1467"/>
      <c r="C26" s="141">
        <f>C3+C14-C25</f>
        <v>22653.5769</v>
      </c>
      <c r="D26" s="45"/>
      <c r="E26" s="45"/>
      <c r="F26" s="45"/>
      <c r="G26" s="45"/>
      <c r="H26" s="45"/>
      <c r="I26" s="45"/>
    </row>
    <row r="27" spans="1:9" ht="12.75" customHeight="1">
      <c r="A27" s="45"/>
      <c r="B27" s="45"/>
      <c r="C27" s="46"/>
      <c r="D27" s="45"/>
      <c r="E27" s="45"/>
      <c r="F27" s="45"/>
      <c r="G27" s="45"/>
      <c r="H27" s="45"/>
      <c r="I27" s="45"/>
    </row>
    <row r="28" spans="1:9" ht="13.5">
      <c r="A28" s="285" t="s">
        <v>828</v>
      </c>
      <c r="B28" s="45"/>
      <c r="C28" s="46"/>
      <c r="D28" s="45"/>
      <c r="E28" s="45"/>
      <c r="F28" s="45"/>
      <c r="G28" s="45"/>
      <c r="H28" s="45"/>
      <c r="I28" s="45"/>
    </row>
    <row r="29" spans="1:9" ht="13.5">
      <c r="A29" s="333" t="s">
        <v>839</v>
      </c>
      <c r="B29" s="45"/>
      <c r="C29" s="46"/>
      <c r="D29" s="45"/>
      <c r="E29" s="45"/>
      <c r="F29" s="45"/>
      <c r="G29" s="45"/>
      <c r="H29" s="45"/>
      <c r="I29" s="45"/>
    </row>
    <row r="30" spans="1:9" ht="13.5">
      <c r="A30" s="699"/>
      <c r="B30" s="699" t="s">
        <v>1124</v>
      </c>
      <c r="C30" s="41">
        <v>2235.927</v>
      </c>
      <c r="D30" s="45"/>
      <c r="E30" s="45"/>
      <c r="F30" s="45"/>
      <c r="G30" s="45"/>
      <c r="H30" s="45"/>
      <c r="I30" s="45"/>
    </row>
    <row r="31" spans="1:9" ht="13.5">
      <c r="A31" s="35"/>
      <c r="B31" s="35"/>
      <c r="C31" s="41"/>
      <c r="D31" s="45"/>
      <c r="E31" s="45"/>
      <c r="F31" s="45"/>
      <c r="G31" s="45"/>
      <c r="H31" s="45"/>
      <c r="I31" s="45"/>
    </row>
    <row r="32" spans="1:9" ht="13.5">
      <c r="A32" s="35"/>
      <c r="B32" s="35"/>
      <c r="C32" s="41"/>
      <c r="D32" s="45"/>
      <c r="E32" s="45"/>
      <c r="F32" s="45"/>
      <c r="G32" s="45"/>
      <c r="H32" s="45"/>
      <c r="I32" s="45"/>
    </row>
    <row r="33" spans="1:9" ht="13.5">
      <c r="A33" s="35"/>
      <c r="B33" s="35"/>
      <c r="C33" s="41"/>
      <c r="D33" s="45"/>
      <c r="E33" s="45"/>
      <c r="F33" s="45"/>
      <c r="G33" s="45"/>
      <c r="H33" s="45"/>
      <c r="I33" s="45"/>
    </row>
    <row r="34" spans="1:9" ht="13.5">
      <c r="A34" s="45"/>
      <c r="B34" s="45"/>
      <c r="C34" s="46"/>
      <c r="D34" s="45"/>
      <c r="E34" s="45"/>
      <c r="F34" s="45"/>
      <c r="G34" s="45"/>
      <c r="H34" s="45"/>
      <c r="I34" s="45"/>
    </row>
    <row r="35" spans="1:9" ht="13.5">
      <c r="A35" s="45"/>
      <c r="B35" s="45"/>
      <c r="C35" s="46"/>
      <c r="D35" s="45"/>
      <c r="E35" s="45"/>
      <c r="F35" s="45"/>
      <c r="G35" s="45"/>
      <c r="H35" s="45"/>
      <c r="I35" s="45"/>
    </row>
    <row r="36" spans="1:9" ht="13.5">
      <c r="A36" s="45"/>
      <c r="B36" s="45"/>
      <c r="C36" s="46"/>
      <c r="D36" s="45"/>
      <c r="E36" s="45"/>
      <c r="F36" s="45"/>
      <c r="G36" s="45"/>
      <c r="H36" s="45"/>
      <c r="I36" s="45"/>
    </row>
    <row r="37" spans="1:9" ht="13.5">
      <c r="A37" s="45"/>
      <c r="B37" s="45"/>
      <c r="C37" s="46"/>
      <c r="D37" s="45"/>
      <c r="E37" s="45"/>
      <c r="F37" s="45"/>
      <c r="G37" s="45"/>
      <c r="H37" s="45"/>
      <c r="I37" s="45"/>
    </row>
  </sheetData>
  <sheetProtection sheet="1"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600" verticalDpi="600" orientation="landscape" paperSize="9"/>
  <drawing r:id="rId1"/>
</worksheet>
</file>

<file path=xl/worksheets/sheet19.xml><?xml version="1.0" encoding="utf-8"?>
<worksheet xmlns="http://schemas.openxmlformats.org/spreadsheetml/2006/main" xmlns:r="http://schemas.openxmlformats.org/officeDocument/2006/relationships">
  <sheetPr>
    <tabColor theme="6" tint="0.5999900102615356"/>
  </sheetPr>
  <dimension ref="A1:H33"/>
  <sheetViews>
    <sheetView workbookViewId="0" topLeftCell="A1">
      <selection activeCell="J39" sqref="J39"/>
    </sheetView>
  </sheetViews>
  <sheetFormatPr defaultColWidth="9.140625" defaultRowHeight="15"/>
  <cols>
    <col min="1" max="1" width="13.28125" style="9" customWidth="1"/>
    <col min="2" max="2" width="54.7109375" style="9" customWidth="1"/>
    <col min="3" max="3" width="14.28125" style="40" customWidth="1"/>
    <col min="4" max="4" width="56.421875" style="9" customWidth="1"/>
    <col min="5" max="5" width="9.140625" style="9" customWidth="1"/>
    <col min="6" max="6" width="17.421875" style="9" customWidth="1"/>
    <col min="7" max="16384" width="9.140625" style="9" customWidth="1"/>
  </cols>
  <sheetData>
    <row r="1" spans="1:4" ht="15.75">
      <c r="A1" s="433" t="s">
        <v>23</v>
      </c>
      <c r="B1" s="285"/>
      <c r="C1" s="285"/>
      <c r="D1" s="285"/>
    </row>
    <row r="2" spans="1:4" ht="15" thickBot="1">
      <c r="A2" s="285"/>
      <c r="B2" s="285"/>
      <c r="C2" s="295" t="s">
        <v>690</v>
      </c>
      <c r="D2" s="285"/>
    </row>
    <row r="3" spans="1:4" ht="15" thickBot="1">
      <c r="A3" s="1460" t="s">
        <v>710</v>
      </c>
      <c r="B3" s="1461"/>
      <c r="C3" s="648">
        <v>13140.61639</v>
      </c>
      <c r="D3" s="285"/>
    </row>
    <row r="4" spans="1:7" ht="12.75" customHeight="1">
      <c r="A4" s="1468" t="s">
        <v>712</v>
      </c>
      <c r="B4" s="445" t="s">
        <v>913</v>
      </c>
      <c r="C4" s="151">
        <v>16226.68781</v>
      </c>
      <c r="D4" s="446"/>
      <c r="E4" s="143"/>
      <c r="F4" s="144"/>
      <c r="G4" s="143"/>
    </row>
    <row r="5" spans="1:7" ht="12.75" customHeight="1">
      <c r="A5" s="1469"/>
      <c r="B5" s="447" t="s">
        <v>736</v>
      </c>
      <c r="C5" s="151"/>
      <c r="D5" s="446"/>
      <c r="E5" s="143"/>
      <c r="F5" s="144"/>
      <c r="G5" s="143"/>
    </row>
    <row r="6" spans="1:7" ht="12.75" customHeight="1" thickBot="1">
      <c r="A6" s="1470"/>
      <c r="B6" s="448" t="s">
        <v>914</v>
      </c>
      <c r="C6" s="152"/>
      <c r="D6" s="446"/>
      <c r="E6" s="143"/>
      <c r="F6" s="144"/>
      <c r="G6" s="143"/>
    </row>
    <row r="7" spans="1:7" ht="16.5" customHeight="1" thickBot="1">
      <c r="A7" s="1471"/>
      <c r="B7" s="449" t="s">
        <v>694</v>
      </c>
      <c r="C7" s="153">
        <f>SUM(C4:C6)</f>
        <v>16226.68781</v>
      </c>
      <c r="D7" s="446"/>
      <c r="E7" s="143"/>
      <c r="F7" s="144"/>
      <c r="G7" s="143"/>
    </row>
    <row r="8" spans="1:7" ht="16.5" customHeight="1" thickBot="1">
      <c r="A8" s="444" t="s">
        <v>717</v>
      </c>
      <c r="B8" s="450" t="s">
        <v>694</v>
      </c>
      <c r="C8" s="154">
        <v>18321.751</v>
      </c>
      <c r="D8" s="446"/>
      <c r="E8" s="143"/>
      <c r="F8" s="144"/>
      <c r="G8" s="143"/>
    </row>
    <row r="9" spans="1:7" ht="16.5" customHeight="1" thickBot="1">
      <c r="A9" s="1472" t="s">
        <v>737</v>
      </c>
      <c r="B9" s="1473"/>
      <c r="C9" s="132">
        <f>C3+C7-C8</f>
        <v>11045.553199999998</v>
      </c>
      <c r="D9" s="446"/>
      <c r="E9" s="143"/>
      <c r="F9" s="144"/>
      <c r="G9" s="143"/>
    </row>
    <row r="10" spans="1:7" ht="15" customHeight="1">
      <c r="A10" s="451"/>
      <c r="B10" s="304"/>
      <c r="C10" s="145"/>
      <c r="D10" s="446"/>
      <c r="E10" s="143"/>
      <c r="F10" s="144"/>
      <c r="G10" s="143"/>
    </row>
    <row r="11" spans="1:8" ht="13.5">
      <c r="A11" s="285" t="s">
        <v>828</v>
      </c>
      <c r="B11" s="452"/>
      <c r="C11" s="453"/>
      <c r="D11" s="452"/>
      <c r="E11" s="146"/>
      <c r="F11" s="142"/>
      <c r="G11" s="142"/>
      <c r="H11" s="142"/>
    </row>
    <row r="12" spans="1:8" ht="13.5">
      <c r="A12" s="454" t="s">
        <v>1024</v>
      </c>
      <c r="B12" s="455"/>
      <c r="C12" s="456"/>
      <c r="D12" s="452"/>
      <c r="E12" s="146"/>
      <c r="F12" s="142"/>
      <c r="G12" s="142"/>
      <c r="H12" s="142"/>
    </row>
    <row r="13" spans="1:8" ht="13.5">
      <c r="A13" s="285" t="s">
        <v>840</v>
      </c>
      <c r="B13" s="311"/>
      <c r="C13" s="457"/>
      <c r="D13" s="311"/>
      <c r="E13" s="68"/>
      <c r="F13" s="68"/>
      <c r="G13" s="68"/>
      <c r="H13" s="68"/>
    </row>
    <row r="14" spans="1:8" ht="13.5">
      <c r="A14" s="700"/>
      <c r="B14" s="700"/>
      <c r="C14" s="701"/>
      <c r="D14" s="459"/>
      <c r="E14" s="147"/>
      <c r="F14" s="147"/>
      <c r="G14" s="147"/>
      <c r="H14" s="148"/>
    </row>
    <row r="15" spans="1:8" ht="13.5">
      <c r="A15" s="700"/>
      <c r="B15" s="700"/>
      <c r="C15" s="701"/>
      <c r="D15" s="458"/>
      <c r="E15" s="148"/>
      <c r="F15" s="148"/>
      <c r="G15" s="147"/>
      <c r="H15" s="148"/>
    </row>
    <row r="16" spans="1:8" ht="13.5">
      <c r="A16" s="461"/>
      <c r="B16" s="461"/>
      <c r="C16" s="460"/>
      <c r="D16" s="458"/>
      <c r="E16" s="148"/>
      <c r="F16" s="148"/>
      <c r="G16" s="148"/>
      <c r="H16" s="148"/>
    </row>
    <row r="17" spans="1:8" ht="13.5">
      <c r="A17" s="462"/>
      <c r="B17" s="462"/>
      <c r="C17" s="463"/>
      <c r="D17" s="462"/>
      <c r="E17" s="149"/>
      <c r="F17" s="149"/>
      <c r="G17" s="149"/>
      <c r="H17" s="149"/>
    </row>
    <row r="18" spans="1:8" ht="13.5">
      <c r="A18" s="149"/>
      <c r="B18" s="149"/>
      <c r="C18" s="150"/>
      <c r="D18" s="149"/>
      <c r="E18" s="149"/>
      <c r="F18" s="149"/>
      <c r="G18" s="149"/>
      <c r="H18" s="149"/>
    </row>
    <row r="19" spans="1:8" ht="13.5">
      <c r="A19" s="68"/>
      <c r="B19" s="68"/>
      <c r="C19" s="73"/>
      <c r="D19" s="68"/>
      <c r="E19" s="68"/>
      <c r="F19" s="68"/>
      <c r="G19" s="68"/>
      <c r="H19" s="68"/>
    </row>
    <row r="20" spans="1:8" ht="13.5">
      <c r="A20" s="68"/>
      <c r="B20" s="68"/>
      <c r="C20" s="73"/>
      <c r="D20" s="68"/>
      <c r="E20" s="68"/>
      <c r="F20" s="68"/>
      <c r="G20" s="68"/>
      <c r="H20" s="68"/>
    </row>
    <row r="21" spans="1:8" ht="13.5">
      <c r="A21" s="68"/>
      <c r="B21" s="68"/>
      <c r="C21" s="73"/>
      <c r="D21" s="68"/>
      <c r="E21" s="68"/>
      <c r="F21" s="68"/>
      <c r="G21" s="68"/>
      <c r="H21" s="68"/>
    </row>
    <row r="22" spans="1:8" ht="13.5">
      <c r="A22" s="68"/>
      <c r="B22" s="68"/>
      <c r="C22" s="73"/>
      <c r="D22" s="68"/>
      <c r="E22" s="68"/>
      <c r="F22" s="68"/>
      <c r="G22" s="68"/>
      <c r="H22" s="68"/>
    </row>
    <row r="23" spans="1:8" ht="13.5">
      <c r="A23" s="68"/>
      <c r="B23" s="68"/>
      <c r="C23" s="73"/>
      <c r="D23" s="68"/>
      <c r="E23" s="68"/>
      <c r="F23" s="68"/>
      <c r="G23" s="68"/>
      <c r="H23" s="68"/>
    </row>
    <row r="24" spans="1:8" ht="13.5">
      <c r="A24" s="68"/>
      <c r="B24" s="68"/>
      <c r="C24" s="73"/>
      <c r="D24" s="68"/>
      <c r="E24" s="68"/>
      <c r="F24" s="68"/>
      <c r="G24" s="68"/>
      <c r="H24" s="68"/>
    </row>
    <row r="25" spans="1:8" ht="13.5">
      <c r="A25" s="68"/>
      <c r="B25" s="68"/>
      <c r="C25" s="73"/>
      <c r="D25" s="68"/>
      <c r="E25" s="68"/>
      <c r="F25" s="68"/>
      <c r="G25" s="68"/>
      <c r="H25" s="68"/>
    </row>
    <row r="26" spans="1:8" ht="13.5">
      <c r="A26" s="68"/>
      <c r="B26" s="68"/>
      <c r="C26" s="73"/>
      <c r="D26" s="68"/>
      <c r="E26" s="68"/>
      <c r="F26" s="68"/>
      <c r="G26" s="68"/>
      <c r="H26" s="68"/>
    </row>
    <row r="27" spans="1:8" ht="13.5">
      <c r="A27" s="68"/>
      <c r="B27" s="68"/>
      <c r="C27" s="73"/>
      <c r="D27" s="68"/>
      <c r="E27" s="68"/>
      <c r="F27" s="68"/>
      <c r="G27" s="68"/>
      <c r="H27" s="68"/>
    </row>
    <row r="28" spans="1:8" ht="13.5">
      <c r="A28" s="68"/>
      <c r="B28" s="68"/>
      <c r="C28" s="73"/>
      <c r="D28" s="68"/>
      <c r="E28" s="68"/>
      <c r="F28" s="68"/>
      <c r="G28" s="68"/>
      <c r="H28" s="68"/>
    </row>
    <row r="29" spans="1:8" ht="13.5">
      <c r="A29" s="68"/>
      <c r="B29" s="68"/>
      <c r="C29" s="73"/>
      <c r="D29" s="68"/>
      <c r="E29" s="68"/>
      <c r="F29" s="68"/>
      <c r="G29" s="68"/>
      <c r="H29" s="68"/>
    </row>
    <row r="30" spans="1:8" ht="13.5">
      <c r="A30" s="68"/>
      <c r="B30" s="68"/>
      <c r="C30" s="73"/>
      <c r="D30" s="68"/>
      <c r="E30" s="68"/>
      <c r="F30" s="68"/>
      <c r="G30" s="68"/>
      <c r="H30" s="68"/>
    </row>
    <row r="31" spans="1:8" ht="13.5">
      <c r="A31" s="68"/>
      <c r="B31" s="68"/>
      <c r="C31" s="73"/>
      <c r="D31" s="68"/>
      <c r="E31" s="68"/>
      <c r="F31" s="68"/>
      <c r="G31" s="68"/>
      <c r="H31" s="68"/>
    </row>
    <row r="32" spans="1:8" ht="13.5">
      <c r="A32" s="68"/>
      <c r="B32" s="68"/>
      <c r="C32" s="73"/>
      <c r="D32" s="68"/>
      <c r="E32" s="68"/>
      <c r="F32" s="68"/>
      <c r="G32" s="68"/>
      <c r="H32" s="68"/>
    </row>
    <row r="33" spans="1:8" ht="13.5">
      <c r="A33" s="68"/>
      <c r="B33" s="68"/>
      <c r="C33" s="73"/>
      <c r="D33" s="68"/>
      <c r="E33" s="68"/>
      <c r="F33" s="68"/>
      <c r="G33" s="68"/>
      <c r="H33" s="68"/>
    </row>
  </sheetData>
  <sheetProtection sheet="1"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theme="6" tint="0.5999900102615356"/>
  </sheetPr>
  <dimension ref="A1:F103"/>
  <sheetViews>
    <sheetView zoomScalePageLayoutView="0" workbookViewId="0" topLeftCell="A1">
      <pane ySplit="5" topLeftCell="A6" activePane="bottomLeft" state="frozen"/>
      <selection pane="topLeft" activeCell="F131" sqref="F131"/>
      <selection pane="bottomLeft" activeCell="A3" sqref="A3:E3"/>
    </sheetView>
  </sheetViews>
  <sheetFormatPr defaultColWidth="9.140625" defaultRowHeight="15"/>
  <cols>
    <col min="1" max="1" width="60.421875" style="28" customWidth="1"/>
    <col min="2" max="2" width="13.8515625" style="58" customWidth="1"/>
    <col min="3" max="3" width="9.140625" style="58" customWidth="1"/>
    <col min="4" max="4" width="12.421875" style="83" customWidth="1"/>
    <col min="5" max="5" width="15.140625" style="83" customWidth="1"/>
    <col min="6" max="16384" width="9.140625" style="20" customWidth="1"/>
  </cols>
  <sheetData>
    <row r="1" spans="1:5" ht="15.75">
      <c r="A1" s="1141" t="s">
        <v>42</v>
      </c>
      <c r="B1" s="1141"/>
      <c r="C1" s="1141"/>
      <c r="D1" s="1141"/>
      <c r="E1" s="1141"/>
    </row>
    <row r="2" spans="1:5" ht="12.75" customHeight="1" thickBot="1">
      <c r="A2" s="1142"/>
      <c r="B2" s="1142"/>
      <c r="C2" s="1142"/>
      <c r="D2" s="1142"/>
      <c r="E2" s="1142"/>
    </row>
    <row r="3" spans="1:6" ht="27.75" customHeight="1" thickBot="1">
      <c r="A3" s="1150" t="s">
        <v>854</v>
      </c>
      <c r="B3" s="1151"/>
      <c r="C3" s="1151"/>
      <c r="D3" s="1151"/>
      <c r="E3" s="1152"/>
      <c r="F3" s="55"/>
    </row>
    <row r="4" spans="1:5" ht="15" customHeight="1" thickBot="1">
      <c r="A4" s="1145" t="s">
        <v>798</v>
      </c>
      <c r="B4" s="1146"/>
      <c r="C4" s="1146"/>
      <c r="D4" s="1146"/>
      <c r="E4" s="1147"/>
    </row>
    <row r="5" spans="1:6" s="57" customFormat="1" ht="40.5" customHeight="1" thickBot="1">
      <c r="A5" s="30" t="s">
        <v>799</v>
      </c>
      <c r="B5" s="31" t="s">
        <v>847</v>
      </c>
      <c r="C5" s="32" t="s">
        <v>855</v>
      </c>
      <c r="D5" s="84" t="s">
        <v>48</v>
      </c>
      <c r="E5" s="85" t="s">
        <v>49</v>
      </c>
      <c r="F5" s="59"/>
    </row>
    <row r="6" spans="1:6" s="57" customFormat="1" ht="12.75" customHeight="1">
      <c r="A6" s="74" t="s">
        <v>562</v>
      </c>
      <c r="B6" s="1143"/>
      <c r="C6" s="1144"/>
      <c r="D6" s="86" t="s">
        <v>777</v>
      </c>
      <c r="E6" s="87" t="s">
        <v>696</v>
      </c>
      <c r="F6" s="56"/>
    </row>
    <row r="7" spans="1:6" ht="13.5">
      <c r="A7" s="26" t="s">
        <v>563</v>
      </c>
      <c r="B7" s="63" t="s">
        <v>564</v>
      </c>
      <c r="C7" s="60" t="s">
        <v>173</v>
      </c>
      <c r="D7" s="407">
        <f>SUM(D8:D11)</f>
        <v>32657.675219999997</v>
      </c>
      <c r="E7" s="408">
        <f>SUM(E8:E11)</f>
        <v>107.60315</v>
      </c>
      <c r="F7" s="61"/>
    </row>
    <row r="8" spans="1:6" ht="13.5">
      <c r="A8" s="22" t="s">
        <v>565</v>
      </c>
      <c r="B8" s="64">
        <v>501</v>
      </c>
      <c r="C8" s="62" t="s">
        <v>176</v>
      </c>
      <c r="D8" s="409">
        <f>'2.a'!D8+'2.b'!D8</f>
        <v>26482.52148</v>
      </c>
      <c r="E8" s="410">
        <f>'2.a'!E8+'2.b'!E8</f>
        <v>86.23188</v>
      </c>
      <c r="F8" s="61"/>
    </row>
    <row r="9" spans="1:6" ht="13.5">
      <c r="A9" s="22" t="s">
        <v>566</v>
      </c>
      <c r="B9" s="64">
        <v>502</v>
      </c>
      <c r="C9" s="62" t="s">
        <v>179</v>
      </c>
      <c r="D9" s="409">
        <f>'2.a'!D9+'2.b'!D9</f>
        <v>6175.15374</v>
      </c>
      <c r="E9" s="410">
        <f>'2.a'!E9+'2.b'!E9</f>
        <v>0</v>
      </c>
      <c r="F9" s="61"/>
    </row>
    <row r="10" spans="1:6" ht="13.5">
      <c r="A10" s="22" t="s">
        <v>567</v>
      </c>
      <c r="B10" s="64">
        <v>503</v>
      </c>
      <c r="C10" s="62" t="s">
        <v>182</v>
      </c>
      <c r="D10" s="409">
        <f>'2.a'!D10+'2.b'!D10</f>
        <v>0</v>
      </c>
      <c r="E10" s="410">
        <f>'2.a'!E10+'2.b'!E10</f>
        <v>0</v>
      </c>
      <c r="F10" s="61"/>
    </row>
    <row r="11" spans="1:6" ht="13.5">
      <c r="A11" s="22" t="s">
        <v>568</v>
      </c>
      <c r="B11" s="64">
        <v>504</v>
      </c>
      <c r="C11" s="62" t="s">
        <v>185</v>
      </c>
      <c r="D11" s="409">
        <f>'2.a'!D11+'2.b'!D11</f>
        <v>0</v>
      </c>
      <c r="E11" s="410">
        <f>'2.a'!E11+'2.b'!E11</f>
        <v>21.37127</v>
      </c>
      <c r="F11" s="61"/>
    </row>
    <row r="12" spans="1:6" ht="13.5">
      <c r="A12" s="22" t="s">
        <v>569</v>
      </c>
      <c r="B12" s="64" t="s">
        <v>570</v>
      </c>
      <c r="C12" s="62" t="s">
        <v>188</v>
      </c>
      <c r="D12" s="411">
        <f>SUM(D13:D16)</f>
        <v>70589.77099</v>
      </c>
      <c r="E12" s="412">
        <f>SUM(E13:E16)</f>
        <v>524.1656700000001</v>
      </c>
      <c r="F12" s="61"/>
    </row>
    <row r="13" spans="1:6" ht="13.5">
      <c r="A13" s="22" t="s">
        <v>571</v>
      </c>
      <c r="B13" s="64">
        <v>511</v>
      </c>
      <c r="C13" s="62" t="s">
        <v>191</v>
      </c>
      <c r="D13" s="409">
        <f>'2.a'!D13+'2.b'!D13</f>
        <v>2119.70161</v>
      </c>
      <c r="E13" s="410">
        <f>'2.a'!E13+'2.b'!E13</f>
        <v>6.20237</v>
      </c>
      <c r="F13" s="61"/>
    </row>
    <row r="14" spans="1:6" ht="13.5">
      <c r="A14" s="22" t="s">
        <v>572</v>
      </c>
      <c r="B14" s="64">
        <v>512</v>
      </c>
      <c r="C14" s="62" t="s">
        <v>194</v>
      </c>
      <c r="D14" s="409">
        <f>'2.a'!D14+'2.b'!D14</f>
        <v>12861.67997</v>
      </c>
      <c r="E14" s="410">
        <f>'2.a'!E14+'2.b'!E14</f>
        <v>3.92264</v>
      </c>
      <c r="F14" s="61"/>
    </row>
    <row r="15" spans="1:6" ht="13.5">
      <c r="A15" s="22" t="s">
        <v>573</v>
      </c>
      <c r="B15" s="64">
        <v>513</v>
      </c>
      <c r="C15" s="62" t="s">
        <v>197</v>
      </c>
      <c r="D15" s="409">
        <f>'2.a'!D15+'2.b'!D15</f>
        <v>724.19496</v>
      </c>
      <c r="E15" s="410">
        <f>'2.a'!E15+'2.b'!E15</f>
        <v>192.38262</v>
      </c>
      <c r="F15" s="61"/>
    </row>
    <row r="16" spans="1:6" ht="13.5">
      <c r="A16" s="22" t="s">
        <v>574</v>
      </c>
      <c r="B16" s="64">
        <v>518</v>
      </c>
      <c r="C16" s="62" t="s">
        <v>200</v>
      </c>
      <c r="D16" s="409">
        <f>'2.a'!D16+'2.b'!D16</f>
        <v>54884.19445</v>
      </c>
      <c r="E16" s="410">
        <f>'2.a'!E16+'2.b'!E16</f>
        <v>321.65804</v>
      </c>
      <c r="F16" s="61"/>
    </row>
    <row r="17" spans="1:6" ht="13.5">
      <c r="A17" s="22" t="s">
        <v>575</v>
      </c>
      <c r="B17" s="64" t="s">
        <v>576</v>
      </c>
      <c r="C17" s="62" t="s">
        <v>203</v>
      </c>
      <c r="D17" s="411">
        <f>SUM(D18:D22)</f>
        <v>406623.05335000006</v>
      </c>
      <c r="E17" s="412">
        <f>SUM(E18:E22)</f>
        <v>2059.447</v>
      </c>
      <c r="F17" s="61"/>
    </row>
    <row r="18" spans="1:6" ht="13.5">
      <c r="A18" s="22" t="s">
        <v>577</v>
      </c>
      <c r="B18" s="64">
        <v>521</v>
      </c>
      <c r="C18" s="62" t="s">
        <v>206</v>
      </c>
      <c r="D18" s="409">
        <f>'2.a'!D18+'2.b'!D18</f>
        <v>304527.302</v>
      </c>
      <c r="E18" s="410">
        <f>'2.a'!E18+'2.b'!E18</f>
        <v>1570.063</v>
      </c>
      <c r="F18" s="61"/>
    </row>
    <row r="19" spans="1:6" ht="13.5">
      <c r="A19" s="22" t="s">
        <v>578</v>
      </c>
      <c r="B19" s="64">
        <v>524</v>
      </c>
      <c r="C19" s="62" t="s">
        <v>209</v>
      </c>
      <c r="D19" s="409">
        <f>'2.a'!D19+'2.b'!D19</f>
        <v>95898.955</v>
      </c>
      <c r="E19" s="410">
        <f>'2.a'!E19+'2.b'!E19</f>
        <v>489.322</v>
      </c>
      <c r="F19" s="61"/>
    </row>
    <row r="20" spans="1:6" ht="13.5">
      <c r="A20" s="22" t="s">
        <v>579</v>
      </c>
      <c r="B20" s="64">
        <v>525</v>
      </c>
      <c r="C20" s="62" t="s">
        <v>212</v>
      </c>
      <c r="D20" s="409">
        <f>'2.a'!D20+'2.b'!D20</f>
        <v>0</v>
      </c>
      <c r="E20" s="410">
        <f>'2.a'!E20+'2.b'!E20</f>
        <v>0</v>
      </c>
      <c r="F20" s="61"/>
    </row>
    <row r="21" spans="1:6" ht="13.5">
      <c r="A21" s="22" t="s">
        <v>580</v>
      </c>
      <c r="B21" s="64">
        <v>527</v>
      </c>
      <c r="C21" s="62" t="s">
        <v>215</v>
      </c>
      <c r="D21" s="409">
        <f>'2.a'!D21+'2.b'!D21</f>
        <v>2204.24935</v>
      </c>
      <c r="E21" s="410">
        <f>'2.a'!E21+'2.b'!E21</f>
        <v>0.062</v>
      </c>
      <c r="F21" s="61"/>
    </row>
    <row r="22" spans="1:6" ht="13.5">
      <c r="A22" s="22" t="s">
        <v>581</v>
      </c>
      <c r="B22" s="64">
        <v>528</v>
      </c>
      <c r="C22" s="62" t="s">
        <v>218</v>
      </c>
      <c r="D22" s="409">
        <f>'2.a'!D22+'2.b'!D22</f>
        <v>3992.547</v>
      </c>
      <c r="E22" s="410">
        <f>'2.a'!E22+'2.b'!E22</f>
        <v>0</v>
      </c>
      <c r="F22" s="61"/>
    </row>
    <row r="23" spans="1:6" ht="13.5">
      <c r="A23" s="22" t="s">
        <v>582</v>
      </c>
      <c r="B23" s="64" t="s">
        <v>583</v>
      </c>
      <c r="C23" s="62" t="s">
        <v>221</v>
      </c>
      <c r="D23" s="411">
        <f>SUM(D24:D26)</f>
        <v>9.308</v>
      </c>
      <c r="E23" s="412">
        <f>SUM(E24:E26)</f>
        <v>0</v>
      </c>
      <c r="F23" s="61"/>
    </row>
    <row r="24" spans="1:6" ht="13.5">
      <c r="A24" s="22" t="s">
        <v>584</v>
      </c>
      <c r="B24" s="64">
        <v>531</v>
      </c>
      <c r="C24" s="62" t="s">
        <v>233</v>
      </c>
      <c r="D24" s="409">
        <f>'2.a'!D24+'2.b'!D24</f>
        <v>6.045</v>
      </c>
      <c r="E24" s="410">
        <f>'2.a'!E24+'2.b'!E24</f>
        <v>0</v>
      </c>
      <c r="F24" s="61"/>
    </row>
    <row r="25" spans="1:6" ht="13.5">
      <c r="A25" s="22" t="s">
        <v>585</v>
      </c>
      <c r="B25" s="64">
        <v>532</v>
      </c>
      <c r="C25" s="62" t="s">
        <v>236</v>
      </c>
      <c r="D25" s="409">
        <f>'2.a'!D25+'2.b'!D25</f>
        <v>0.263</v>
      </c>
      <c r="E25" s="410">
        <f>'2.a'!E25+'2.b'!E25</f>
        <v>0</v>
      </c>
      <c r="F25" s="61"/>
    </row>
    <row r="26" spans="1:6" ht="13.5">
      <c r="A26" s="22" t="s">
        <v>586</v>
      </c>
      <c r="B26" s="64">
        <v>538</v>
      </c>
      <c r="C26" s="62" t="s">
        <v>239</v>
      </c>
      <c r="D26" s="409">
        <f>'2.a'!D26+'2.b'!D26</f>
        <v>3</v>
      </c>
      <c r="E26" s="410">
        <f>'2.a'!E26+'2.b'!E26</f>
        <v>0</v>
      </c>
      <c r="F26" s="61"/>
    </row>
    <row r="27" spans="1:6" ht="13.5">
      <c r="A27" s="22" t="s">
        <v>587</v>
      </c>
      <c r="B27" s="64" t="s">
        <v>588</v>
      </c>
      <c r="C27" s="62" t="s">
        <v>242</v>
      </c>
      <c r="D27" s="411">
        <f>SUM(D28:D35)</f>
        <v>111821.98232</v>
      </c>
      <c r="E27" s="412">
        <f>SUM(E28:E35)</f>
        <v>188.73469999999998</v>
      </c>
      <c r="F27" s="61"/>
    </row>
    <row r="28" spans="1:6" ht="13.5">
      <c r="A28" s="22" t="s">
        <v>589</v>
      </c>
      <c r="B28" s="64">
        <v>541</v>
      </c>
      <c r="C28" s="62" t="s">
        <v>245</v>
      </c>
      <c r="D28" s="409">
        <f>'2.a'!D28+'2.b'!D28</f>
        <v>0</v>
      </c>
      <c r="E28" s="410">
        <f>'2.a'!E28+'2.b'!E28</f>
        <v>0</v>
      </c>
      <c r="F28" s="61"/>
    </row>
    <row r="29" spans="1:6" ht="13.5">
      <c r="A29" s="22" t="s">
        <v>590</v>
      </c>
      <c r="B29" s="64">
        <v>542</v>
      </c>
      <c r="C29" s="62" t="s">
        <v>248</v>
      </c>
      <c r="D29" s="409">
        <f>'2.a'!D29+'2.b'!D29</f>
        <v>709.396</v>
      </c>
      <c r="E29" s="410">
        <f>'2.a'!E29+'2.b'!E29</f>
        <v>0</v>
      </c>
      <c r="F29" s="61"/>
    </row>
    <row r="30" spans="1:6" ht="13.5">
      <c r="A30" s="22" t="s">
        <v>591</v>
      </c>
      <c r="B30" s="64">
        <v>543</v>
      </c>
      <c r="C30" s="62" t="s">
        <v>251</v>
      </c>
      <c r="D30" s="409">
        <f>'2.a'!D30+'2.b'!D30</f>
        <v>0</v>
      </c>
      <c r="E30" s="410">
        <f>'2.a'!E30+'2.b'!E30</f>
        <v>0</v>
      </c>
      <c r="F30" s="61"/>
    </row>
    <row r="31" spans="1:6" ht="13.5">
      <c r="A31" s="22" t="s">
        <v>592</v>
      </c>
      <c r="B31" s="64">
        <v>544</v>
      </c>
      <c r="C31" s="62" t="s">
        <v>254</v>
      </c>
      <c r="D31" s="409">
        <f>'2.a'!D31+'2.b'!D31</f>
        <v>0</v>
      </c>
      <c r="E31" s="410">
        <f>'2.a'!E31+'2.b'!E31</f>
        <v>0</v>
      </c>
      <c r="F31" s="61"/>
    </row>
    <row r="32" spans="1:6" ht="13.5">
      <c r="A32" s="22" t="s">
        <v>593</v>
      </c>
      <c r="B32" s="64">
        <v>545</v>
      </c>
      <c r="C32" s="62" t="s">
        <v>257</v>
      </c>
      <c r="D32" s="409">
        <f>'2.a'!D32+'2.b'!D32</f>
        <v>797.01272</v>
      </c>
      <c r="E32" s="410">
        <f>'2.a'!E32+'2.b'!E32</f>
        <v>1.09667</v>
      </c>
      <c r="F32" s="61"/>
    </row>
    <row r="33" spans="1:6" ht="13.5">
      <c r="A33" s="22" t="s">
        <v>594</v>
      </c>
      <c r="B33" s="64">
        <v>546</v>
      </c>
      <c r="C33" s="62" t="s">
        <v>260</v>
      </c>
      <c r="D33" s="409">
        <f>'2.a'!D33+'2.b'!D33</f>
        <v>0</v>
      </c>
      <c r="E33" s="410">
        <f>'2.a'!E33+'2.b'!E33</f>
        <v>0</v>
      </c>
      <c r="F33" s="61"/>
    </row>
    <row r="34" spans="1:6" ht="13.5">
      <c r="A34" s="22" t="s">
        <v>595</v>
      </c>
      <c r="B34" s="64">
        <v>548</v>
      </c>
      <c r="C34" s="62" t="s">
        <v>262</v>
      </c>
      <c r="D34" s="409">
        <f>'2.a'!D34+'2.b'!D34</f>
        <v>91.27964</v>
      </c>
      <c r="E34" s="410">
        <f>'2.a'!E34+'2.b'!E34</f>
        <v>0</v>
      </c>
      <c r="F34" s="61"/>
    </row>
    <row r="35" spans="1:6" ht="13.5">
      <c r="A35" s="22" t="s">
        <v>596</v>
      </c>
      <c r="B35" s="64">
        <v>549</v>
      </c>
      <c r="C35" s="62" t="s">
        <v>265</v>
      </c>
      <c r="D35" s="409">
        <f>'2.a'!D35+'2.b'!D35</f>
        <v>110224.29396</v>
      </c>
      <c r="E35" s="410">
        <f>'2.a'!E35+'2.b'!E35</f>
        <v>187.63803</v>
      </c>
      <c r="F35" s="61"/>
    </row>
    <row r="36" spans="1:6" ht="12.75" customHeight="1">
      <c r="A36" s="22" t="s">
        <v>890</v>
      </c>
      <c r="B36" s="64" t="s">
        <v>597</v>
      </c>
      <c r="C36" s="62" t="s">
        <v>268</v>
      </c>
      <c r="D36" s="411">
        <f>SUM(D37:D42)</f>
        <v>22540.4982</v>
      </c>
      <c r="E36" s="412">
        <f>SUM(E37:E42)</f>
        <v>0</v>
      </c>
      <c r="F36" s="61"/>
    </row>
    <row r="37" spans="1:6" ht="13.5">
      <c r="A37" s="22" t="s">
        <v>891</v>
      </c>
      <c r="B37" s="64">
        <v>551</v>
      </c>
      <c r="C37" s="62" t="s">
        <v>271</v>
      </c>
      <c r="D37" s="409">
        <f>'2.a'!D37+'2.b'!D37</f>
        <v>22540.4982</v>
      </c>
      <c r="E37" s="410">
        <f>'2.a'!E37+'2.b'!E37</f>
        <v>0</v>
      </c>
      <c r="F37" s="61"/>
    </row>
    <row r="38" spans="1:6" ht="12.75" customHeight="1">
      <c r="A38" s="22" t="s">
        <v>892</v>
      </c>
      <c r="B38" s="64">
        <v>552</v>
      </c>
      <c r="C38" s="62" t="s">
        <v>274</v>
      </c>
      <c r="D38" s="409">
        <f>'2.a'!D38+'2.b'!D38</f>
        <v>0</v>
      </c>
      <c r="E38" s="410">
        <f>'2.a'!E38+'2.b'!E38</f>
        <v>0</v>
      </c>
      <c r="F38" s="61"/>
    </row>
    <row r="39" spans="1:6" ht="13.5">
      <c r="A39" s="22" t="s">
        <v>598</v>
      </c>
      <c r="B39" s="64">
        <v>553</v>
      </c>
      <c r="C39" s="62" t="s">
        <v>277</v>
      </c>
      <c r="D39" s="409">
        <f>'2.a'!D39+'2.b'!D39</f>
        <v>0</v>
      </c>
      <c r="E39" s="410">
        <f>'2.a'!E39+'2.b'!E39</f>
        <v>0</v>
      </c>
      <c r="F39" s="61"/>
    </row>
    <row r="40" spans="1:6" ht="13.5">
      <c r="A40" s="22" t="s">
        <v>599</v>
      </c>
      <c r="B40" s="64">
        <v>554</v>
      </c>
      <c r="C40" s="62" t="s">
        <v>280</v>
      </c>
      <c r="D40" s="409">
        <f>'2.a'!D40+'2.b'!D40</f>
        <v>0</v>
      </c>
      <c r="E40" s="410">
        <f>'2.a'!E40+'2.b'!E40</f>
        <v>0</v>
      </c>
      <c r="F40" s="61"/>
    </row>
    <row r="41" spans="1:6" ht="13.5">
      <c r="A41" s="22" t="s">
        <v>600</v>
      </c>
      <c r="B41" s="64">
        <v>556</v>
      </c>
      <c r="C41" s="62" t="s">
        <v>283</v>
      </c>
      <c r="D41" s="409">
        <f>'2.a'!D41+'2.b'!D41</f>
        <v>0</v>
      </c>
      <c r="E41" s="410">
        <f>'2.a'!E41+'2.b'!E41</f>
        <v>0</v>
      </c>
      <c r="F41" s="61"/>
    </row>
    <row r="42" spans="1:6" ht="13.5">
      <c r="A42" s="22" t="s">
        <v>601</v>
      </c>
      <c r="B42" s="64">
        <v>559</v>
      </c>
      <c r="C42" s="62" t="s">
        <v>286</v>
      </c>
      <c r="D42" s="409">
        <f>'2.a'!D42+'2.b'!D42</f>
        <v>0</v>
      </c>
      <c r="E42" s="410">
        <f>'2.a'!E42+'2.b'!E42</f>
        <v>0</v>
      </c>
      <c r="F42" s="61"/>
    </row>
    <row r="43" spans="1:6" ht="13.5">
      <c r="A43" s="22" t="s">
        <v>602</v>
      </c>
      <c r="B43" s="64" t="s">
        <v>603</v>
      </c>
      <c r="C43" s="62" t="s">
        <v>289</v>
      </c>
      <c r="D43" s="411">
        <f>SUM(D44:D45)</f>
        <v>0</v>
      </c>
      <c r="E43" s="412">
        <f>SUM(E44:E45)</f>
        <v>0</v>
      </c>
      <c r="F43" s="61"/>
    </row>
    <row r="44" spans="1:6" ht="13.5">
      <c r="A44" s="22" t="s">
        <v>893</v>
      </c>
      <c r="B44" s="64">
        <v>581</v>
      </c>
      <c r="C44" s="62" t="s">
        <v>292</v>
      </c>
      <c r="D44" s="409">
        <f>'2.a'!D44+'2.b'!D44</f>
        <v>0</v>
      </c>
      <c r="E44" s="410">
        <f>'2.a'!E44+'2.b'!E44</f>
        <v>0</v>
      </c>
      <c r="F44" s="61"/>
    </row>
    <row r="45" spans="1:6" ht="13.5">
      <c r="A45" s="22" t="s">
        <v>604</v>
      </c>
      <c r="B45" s="64">
        <v>582</v>
      </c>
      <c r="C45" s="62" t="s">
        <v>294</v>
      </c>
      <c r="D45" s="409">
        <f>'2.a'!D45+'2.b'!D45</f>
        <v>0</v>
      </c>
      <c r="E45" s="410">
        <f>'2.a'!E45+'2.b'!E45</f>
        <v>0</v>
      </c>
      <c r="F45" s="61"/>
    </row>
    <row r="46" spans="1:6" ht="13.5">
      <c r="A46" s="22" t="s">
        <v>615</v>
      </c>
      <c r="B46" s="64" t="s">
        <v>616</v>
      </c>
      <c r="C46" s="62" t="s">
        <v>296</v>
      </c>
      <c r="D46" s="411">
        <f>D47</f>
        <v>0</v>
      </c>
      <c r="E46" s="412">
        <f>E47</f>
        <v>0</v>
      </c>
      <c r="F46" s="61"/>
    </row>
    <row r="47" spans="1:6" ht="13.5">
      <c r="A47" s="22" t="s">
        <v>617</v>
      </c>
      <c r="B47" s="64">
        <v>595</v>
      </c>
      <c r="C47" s="62" t="s">
        <v>299</v>
      </c>
      <c r="D47" s="409">
        <f>'2.a'!D47+'2.b'!D47</f>
        <v>0</v>
      </c>
      <c r="E47" s="410">
        <f>'2.a'!E47+'2.b'!E47</f>
        <v>0</v>
      </c>
      <c r="F47" s="61"/>
    </row>
    <row r="48" spans="1:6" ht="27.75">
      <c r="A48" s="272" t="s">
        <v>618</v>
      </c>
      <c r="B48" s="274" t="s">
        <v>619</v>
      </c>
      <c r="C48" s="273" t="s">
        <v>302</v>
      </c>
      <c r="D48" s="411">
        <f>D7+D12+D17+D23+D27+D36+D43+D46</f>
        <v>644242.2880800001</v>
      </c>
      <c r="E48" s="412">
        <f>E7+E12+E17+E23+E27+E36+E43+E46</f>
        <v>2879.9505200000003</v>
      </c>
      <c r="F48" s="61"/>
    </row>
    <row r="49" spans="1:6" ht="13.5">
      <c r="A49" s="272" t="s">
        <v>50</v>
      </c>
      <c r="B49" s="421">
        <v>799</v>
      </c>
      <c r="C49" s="422" t="s">
        <v>51</v>
      </c>
      <c r="D49" s="426">
        <f>'2.a'!D49+'2.b'!D49</f>
        <v>17563.153</v>
      </c>
      <c r="E49" s="427">
        <f>'2.a'!E49+'2.b'!E49</f>
        <v>19.65556</v>
      </c>
      <c r="F49" s="61"/>
    </row>
    <row r="50" spans="1:6" ht="21" customHeight="1" thickBot="1">
      <c r="A50" s="423" t="s">
        <v>52</v>
      </c>
      <c r="B50" s="424" t="s">
        <v>53</v>
      </c>
      <c r="C50" s="425" t="s">
        <v>54</v>
      </c>
      <c r="D50" s="413">
        <f>D48+D49</f>
        <v>661805.4410800001</v>
      </c>
      <c r="E50" s="414">
        <f>E48+E49</f>
        <v>2899.6060800000005</v>
      </c>
      <c r="F50" s="61"/>
    </row>
    <row r="51" spans="1:6" ht="12.75" customHeight="1" thickBot="1">
      <c r="A51" s="1153" t="s">
        <v>620</v>
      </c>
      <c r="B51" s="1154"/>
      <c r="C51" s="1154"/>
      <c r="D51" s="1154"/>
      <c r="E51" s="1155"/>
      <c r="F51" s="59"/>
    </row>
    <row r="52" spans="1:6" ht="13.5">
      <c r="A52" s="26" t="s">
        <v>621</v>
      </c>
      <c r="B52" s="279" t="s">
        <v>622</v>
      </c>
      <c r="C52" s="280" t="s">
        <v>305</v>
      </c>
      <c r="D52" s="415">
        <f>SUM(D53:D55)</f>
        <v>67354.80489</v>
      </c>
      <c r="E52" s="416">
        <f>SUM(E53:E55)</f>
        <v>4912.23634</v>
      </c>
      <c r="F52" s="61"/>
    </row>
    <row r="53" spans="1:6" ht="13.5">
      <c r="A53" s="22" t="s">
        <v>623</v>
      </c>
      <c r="B53" s="64">
        <v>601</v>
      </c>
      <c r="C53" s="62" t="s">
        <v>308</v>
      </c>
      <c r="D53" s="409">
        <f>'2.a'!D53+'2.b'!D53</f>
        <v>0</v>
      </c>
      <c r="E53" s="410">
        <f>'2.a'!E53+'2.b'!E53</f>
        <v>0</v>
      </c>
      <c r="F53" s="61"/>
    </row>
    <row r="54" spans="1:6" ht="13.5">
      <c r="A54" s="22" t="s">
        <v>624</v>
      </c>
      <c r="B54" s="64">
        <v>602</v>
      </c>
      <c r="C54" s="62" t="s">
        <v>311</v>
      </c>
      <c r="D54" s="409">
        <f>'2.a'!D54+'2.b'!D54</f>
        <v>67354.80489</v>
      </c>
      <c r="E54" s="410">
        <f>'2.a'!E54+'2.b'!E54</f>
        <v>4881.30824</v>
      </c>
      <c r="F54" s="61"/>
    </row>
    <row r="55" spans="1:6" ht="13.5">
      <c r="A55" s="22" t="s">
        <v>625</v>
      </c>
      <c r="B55" s="64">
        <v>604</v>
      </c>
      <c r="C55" s="62" t="s">
        <v>314</v>
      </c>
      <c r="D55" s="409">
        <f>'2.a'!D55+'2.b'!D55</f>
        <v>0</v>
      </c>
      <c r="E55" s="410">
        <f>'2.a'!E55+'2.b'!E55</f>
        <v>30.9281</v>
      </c>
      <c r="F55" s="61"/>
    </row>
    <row r="56" spans="1:6" ht="13.5">
      <c r="A56" s="22" t="s">
        <v>626</v>
      </c>
      <c r="B56" s="64" t="s">
        <v>627</v>
      </c>
      <c r="C56" s="62" t="s">
        <v>317</v>
      </c>
      <c r="D56" s="411">
        <f>SUM(D57:D60)</f>
        <v>0</v>
      </c>
      <c r="E56" s="412">
        <f>SUM(E57:E60)</f>
        <v>0</v>
      </c>
      <c r="F56" s="61"/>
    </row>
    <row r="57" spans="1:6" ht="13.5">
      <c r="A57" s="22" t="s">
        <v>628</v>
      </c>
      <c r="B57" s="64">
        <v>611</v>
      </c>
      <c r="C57" s="62" t="s">
        <v>320</v>
      </c>
      <c r="D57" s="409">
        <f>'2.a'!D57+'2.b'!D57</f>
        <v>0</v>
      </c>
      <c r="E57" s="410">
        <f>'2.a'!E57+'2.b'!E57</f>
        <v>0</v>
      </c>
      <c r="F57" s="61"/>
    </row>
    <row r="58" spans="1:6" ht="13.5">
      <c r="A58" s="22" t="s">
        <v>629</v>
      </c>
      <c r="B58" s="64">
        <v>612</v>
      </c>
      <c r="C58" s="62" t="s">
        <v>323</v>
      </c>
      <c r="D58" s="409">
        <f>'2.a'!D58+'2.b'!D58</f>
        <v>0</v>
      </c>
      <c r="E58" s="410">
        <f>'2.a'!E58+'2.b'!E58</f>
        <v>0</v>
      </c>
      <c r="F58" s="61"/>
    </row>
    <row r="59" spans="1:6" ht="13.5">
      <c r="A59" s="22" t="s">
        <v>630</v>
      </c>
      <c r="B59" s="64">
        <v>613</v>
      </c>
      <c r="C59" s="62" t="s">
        <v>326</v>
      </c>
      <c r="D59" s="409">
        <f>'2.a'!D59+'2.b'!D59</f>
        <v>0</v>
      </c>
      <c r="E59" s="410">
        <f>'2.a'!E59+'2.b'!E59</f>
        <v>0</v>
      </c>
      <c r="F59" s="61"/>
    </row>
    <row r="60" spans="1:6" ht="13.5">
      <c r="A60" s="22" t="s">
        <v>631</v>
      </c>
      <c r="B60" s="64">
        <v>614</v>
      </c>
      <c r="C60" s="62" t="s">
        <v>329</v>
      </c>
      <c r="D60" s="409">
        <f>'2.a'!D60+'2.b'!D60</f>
        <v>0</v>
      </c>
      <c r="E60" s="410">
        <f>'2.a'!E60+'2.b'!E60</f>
        <v>0</v>
      </c>
      <c r="F60" s="61"/>
    </row>
    <row r="61" spans="1:6" ht="13.5">
      <c r="A61" s="22" t="s">
        <v>632</v>
      </c>
      <c r="B61" s="64" t="s">
        <v>633</v>
      </c>
      <c r="C61" s="62" t="s">
        <v>332</v>
      </c>
      <c r="D61" s="411">
        <f>SUM(D62:D65)</f>
        <v>0</v>
      </c>
      <c r="E61" s="412">
        <f>SUM(E62:E65)</f>
        <v>0</v>
      </c>
      <c r="F61" s="61"/>
    </row>
    <row r="62" spans="1:6" ht="13.5">
      <c r="A62" s="22" t="s">
        <v>634</v>
      </c>
      <c r="B62" s="64">
        <v>621</v>
      </c>
      <c r="C62" s="62" t="s">
        <v>335</v>
      </c>
      <c r="D62" s="409">
        <f>'2.a'!D62+'2.b'!D62</f>
        <v>0</v>
      </c>
      <c r="E62" s="410">
        <f>'2.a'!E62+'2.b'!E62</f>
        <v>0</v>
      </c>
      <c r="F62" s="61"/>
    </row>
    <row r="63" spans="1:6" ht="13.5">
      <c r="A63" s="22" t="s">
        <v>635</v>
      </c>
      <c r="B63" s="64">
        <v>622</v>
      </c>
      <c r="C63" s="62" t="s">
        <v>338</v>
      </c>
      <c r="D63" s="409">
        <f>'2.a'!D63+'2.b'!D63</f>
        <v>0</v>
      </c>
      <c r="E63" s="410">
        <f>'2.a'!E63+'2.b'!E63</f>
        <v>0</v>
      </c>
      <c r="F63" s="61"/>
    </row>
    <row r="64" spans="1:6" ht="13.5">
      <c r="A64" s="22" t="s">
        <v>636</v>
      </c>
      <c r="B64" s="64">
        <v>623</v>
      </c>
      <c r="C64" s="62" t="s">
        <v>341</v>
      </c>
      <c r="D64" s="409">
        <f>'2.a'!D64+'2.b'!D64</f>
        <v>0</v>
      </c>
      <c r="E64" s="410">
        <f>'2.a'!E64+'2.b'!E64</f>
        <v>0</v>
      </c>
      <c r="F64" s="61"/>
    </row>
    <row r="65" spans="1:6" ht="13.5">
      <c r="A65" s="22" t="s">
        <v>637</v>
      </c>
      <c r="B65" s="64">
        <v>624</v>
      </c>
      <c r="C65" s="62" t="s">
        <v>343</v>
      </c>
      <c r="D65" s="409">
        <f>'2.a'!D65+'2.b'!D65</f>
        <v>0</v>
      </c>
      <c r="E65" s="410">
        <f>'2.a'!E65+'2.b'!E65</f>
        <v>0</v>
      </c>
      <c r="F65" s="61"/>
    </row>
    <row r="66" spans="1:6" ht="13.5">
      <c r="A66" s="22" t="s">
        <v>638</v>
      </c>
      <c r="B66" s="64" t="s">
        <v>639</v>
      </c>
      <c r="C66" s="62" t="s">
        <v>346</v>
      </c>
      <c r="D66" s="411">
        <f>SUM(D67:D73)</f>
        <v>66020.90295</v>
      </c>
      <c r="E66" s="412">
        <f>SUM(E67:E73)</f>
        <v>19.453180000000003</v>
      </c>
      <c r="F66" s="61"/>
    </row>
    <row r="67" spans="1:6" ht="13.5">
      <c r="A67" s="22" t="s">
        <v>640</v>
      </c>
      <c r="B67" s="64">
        <v>641</v>
      </c>
      <c r="C67" s="62" t="s">
        <v>349</v>
      </c>
      <c r="D67" s="409">
        <f>'2.a'!D67+'2.b'!D67</f>
        <v>24</v>
      </c>
      <c r="E67" s="410">
        <f>'2.a'!E67+'2.b'!E67</f>
        <v>18.99276</v>
      </c>
      <c r="F67" s="61"/>
    </row>
    <row r="68" spans="1:6" ht="13.5">
      <c r="A68" s="22" t="s">
        <v>641</v>
      </c>
      <c r="B68" s="64">
        <v>642</v>
      </c>
      <c r="C68" s="62" t="s">
        <v>351</v>
      </c>
      <c r="D68" s="409">
        <f>'2.a'!D68+'2.b'!D68</f>
        <v>0</v>
      </c>
      <c r="E68" s="410">
        <f>'2.a'!E68+'2.b'!E68</f>
        <v>0</v>
      </c>
      <c r="F68" s="61"/>
    </row>
    <row r="69" spans="1:6" ht="13.5">
      <c r="A69" s="22" t="s">
        <v>642</v>
      </c>
      <c r="B69" s="64">
        <v>643</v>
      </c>
      <c r="C69" s="62" t="s">
        <v>354</v>
      </c>
      <c r="D69" s="409">
        <f>'2.a'!D69+'2.b'!D69</f>
        <v>0</v>
      </c>
      <c r="E69" s="410">
        <f>'2.a'!E69+'2.b'!E69</f>
        <v>0</v>
      </c>
      <c r="F69" s="61"/>
    </row>
    <row r="70" spans="1:6" ht="13.5">
      <c r="A70" s="22" t="s">
        <v>643</v>
      </c>
      <c r="B70" s="64">
        <v>644</v>
      </c>
      <c r="C70" s="62" t="s">
        <v>357</v>
      </c>
      <c r="D70" s="409">
        <f>'2.a'!D70+'2.b'!D70</f>
        <v>135.85988</v>
      </c>
      <c r="E70" s="410">
        <f>'2.a'!E70+'2.b'!E70</f>
        <v>0</v>
      </c>
      <c r="F70" s="61"/>
    </row>
    <row r="71" spans="1:6" ht="13.5">
      <c r="A71" s="22" t="s">
        <v>644</v>
      </c>
      <c r="B71" s="64">
        <v>645</v>
      </c>
      <c r="C71" s="62" t="s">
        <v>360</v>
      </c>
      <c r="D71" s="409">
        <f>'2.a'!D71+'2.b'!D71</f>
        <v>202.99512</v>
      </c>
      <c r="E71" s="410">
        <f>'2.a'!E71+'2.b'!E71</f>
        <v>0.44854</v>
      </c>
      <c r="F71" s="61"/>
    </row>
    <row r="72" spans="1:6" ht="13.5">
      <c r="A72" s="22" t="s">
        <v>645</v>
      </c>
      <c r="B72" s="64">
        <v>648</v>
      </c>
      <c r="C72" s="62" t="s">
        <v>363</v>
      </c>
      <c r="D72" s="409">
        <f>'2.a'!D72+'2.b'!D72</f>
        <v>44371.95351</v>
      </c>
      <c r="E72" s="410">
        <f>'2.a'!E72+'2.b'!E72</f>
        <v>0</v>
      </c>
      <c r="F72" s="61"/>
    </row>
    <row r="73" spans="1:6" ht="13.5">
      <c r="A73" s="22" t="s">
        <v>646</v>
      </c>
      <c r="B73" s="64">
        <v>649</v>
      </c>
      <c r="C73" s="62" t="s">
        <v>366</v>
      </c>
      <c r="D73" s="409">
        <f>'2.a'!D73+'2.b'!D73</f>
        <v>21286.09444</v>
      </c>
      <c r="E73" s="410">
        <f>'2.a'!E73+'2.b'!E73</f>
        <v>0.01188</v>
      </c>
      <c r="F73" s="61"/>
    </row>
    <row r="74" spans="1:6" ht="12.75" customHeight="1">
      <c r="A74" s="22" t="s">
        <v>894</v>
      </c>
      <c r="B74" s="64" t="s">
        <v>647</v>
      </c>
      <c r="C74" s="62" t="s">
        <v>368</v>
      </c>
      <c r="D74" s="411">
        <f>SUM(D75:D81)</f>
        <v>0</v>
      </c>
      <c r="E74" s="412">
        <f>SUM(E75:E81)</f>
        <v>0</v>
      </c>
      <c r="F74" s="61"/>
    </row>
    <row r="75" spans="1:6" ht="13.5">
      <c r="A75" s="22" t="s">
        <v>895</v>
      </c>
      <c r="B75" s="64">
        <v>652</v>
      </c>
      <c r="C75" s="62" t="s">
        <v>371</v>
      </c>
      <c r="D75" s="409">
        <f>'2.a'!D75+'2.b'!D75</f>
        <v>0</v>
      </c>
      <c r="E75" s="410">
        <f>'2.a'!E75+'2.b'!E75</f>
        <v>0</v>
      </c>
      <c r="F75" s="61"/>
    </row>
    <row r="76" spans="1:6" ht="13.5">
      <c r="A76" s="22" t="s">
        <v>648</v>
      </c>
      <c r="B76" s="64">
        <v>653</v>
      </c>
      <c r="C76" s="62" t="s">
        <v>373</v>
      </c>
      <c r="D76" s="409">
        <f>'2.a'!D76+'2.b'!D76</f>
        <v>0</v>
      </c>
      <c r="E76" s="410">
        <f>'2.a'!E76+'2.b'!E76</f>
        <v>0</v>
      </c>
      <c r="F76" s="61"/>
    </row>
    <row r="77" spans="1:6" ht="13.5">
      <c r="A77" s="22" t="s">
        <v>649</v>
      </c>
      <c r="B77" s="64">
        <v>654</v>
      </c>
      <c r="C77" s="62" t="s">
        <v>375</v>
      </c>
      <c r="D77" s="409">
        <f>'2.a'!D77+'2.b'!D77</f>
        <v>0</v>
      </c>
      <c r="E77" s="410">
        <f>'2.a'!E77+'2.b'!E77</f>
        <v>0</v>
      </c>
      <c r="F77" s="61"/>
    </row>
    <row r="78" spans="1:6" ht="13.5">
      <c r="A78" s="22" t="s">
        <v>650</v>
      </c>
      <c r="B78" s="64">
        <v>655</v>
      </c>
      <c r="C78" s="62" t="s">
        <v>378</v>
      </c>
      <c r="D78" s="409">
        <f>'2.a'!D78+'2.b'!D78</f>
        <v>0</v>
      </c>
      <c r="E78" s="410">
        <f>'2.a'!E78+'2.b'!E78</f>
        <v>0</v>
      </c>
      <c r="F78" s="61"/>
    </row>
    <row r="79" spans="1:6" ht="13.5">
      <c r="A79" s="22" t="s">
        <v>651</v>
      </c>
      <c r="B79" s="64">
        <v>656</v>
      </c>
      <c r="C79" s="62" t="s">
        <v>381</v>
      </c>
      <c r="D79" s="409">
        <f>'2.a'!D79+'2.b'!D79</f>
        <v>0</v>
      </c>
      <c r="E79" s="410">
        <f>'2.a'!E79+'2.b'!E79</f>
        <v>0</v>
      </c>
      <c r="F79" s="61"/>
    </row>
    <row r="80" spans="1:6" ht="13.5">
      <c r="A80" s="22" t="s">
        <v>652</v>
      </c>
      <c r="B80" s="64">
        <v>657</v>
      </c>
      <c r="C80" s="62" t="s">
        <v>384</v>
      </c>
      <c r="D80" s="409">
        <f>'2.a'!D80+'2.b'!D80</f>
        <v>0</v>
      </c>
      <c r="E80" s="410">
        <f>'2.a'!E80+'2.b'!E80</f>
        <v>0</v>
      </c>
      <c r="F80" s="61"/>
    </row>
    <row r="81" spans="1:6" ht="13.5">
      <c r="A81" s="22" t="s">
        <v>653</v>
      </c>
      <c r="B81" s="64">
        <v>659</v>
      </c>
      <c r="C81" s="62" t="s">
        <v>387</v>
      </c>
      <c r="D81" s="409">
        <f>'2.a'!D81+'2.b'!D81</f>
        <v>0</v>
      </c>
      <c r="E81" s="410">
        <f>'2.a'!E81+'2.b'!E81</f>
        <v>0</v>
      </c>
      <c r="F81" s="61"/>
    </row>
    <row r="82" spans="1:6" ht="13.5">
      <c r="A82" s="22" t="s">
        <v>654</v>
      </c>
      <c r="B82" s="64" t="s">
        <v>655</v>
      </c>
      <c r="C82" s="62" t="s">
        <v>390</v>
      </c>
      <c r="D82" s="411">
        <f>SUM(D83:D85)</f>
        <v>0</v>
      </c>
      <c r="E82" s="412">
        <f>SUM(E83:E85)</f>
        <v>0</v>
      </c>
      <c r="F82" s="61"/>
    </row>
    <row r="83" spans="1:6" ht="13.5">
      <c r="A83" s="22" t="s">
        <v>656</v>
      </c>
      <c r="B83" s="64">
        <v>681</v>
      </c>
      <c r="C83" s="62" t="s">
        <v>394</v>
      </c>
      <c r="D83" s="409">
        <f>'2.a'!D83+'2.b'!D83</f>
        <v>0</v>
      </c>
      <c r="E83" s="410">
        <f>'2.a'!E83+'2.b'!E83</f>
        <v>0</v>
      </c>
      <c r="F83" s="61"/>
    </row>
    <row r="84" spans="1:6" ht="13.5">
      <c r="A84" s="22" t="s">
        <v>657</v>
      </c>
      <c r="B84" s="64">
        <v>682</v>
      </c>
      <c r="C84" s="62" t="s">
        <v>397</v>
      </c>
      <c r="D84" s="409">
        <f>'2.a'!D84+'2.b'!D84</f>
        <v>0</v>
      </c>
      <c r="E84" s="410">
        <f>'2.a'!E84+'2.b'!E84</f>
        <v>0</v>
      </c>
      <c r="F84" s="61"/>
    </row>
    <row r="85" spans="1:6" ht="13.5">
      <c r="A85" s="22" t="s">
        <v>658</v>
      </c>
      <c r="B85" s="64">
        <v>684</v>
      </c>
      <c r="C85" s="62" t="s">
        <v>400</v>
      </c>
      <c r="D85" s="409">
        <f>'2.a'!D85+'2.b'!D85</f>
        <v>0</v>
      </c>
      <c r="E85" s="410">
        <f>'2.a'!E85+'2.b'!E85</f>
        <v>0</v>
      </c>
      <c r="F85" s="61"/>
    </row>
    <row r="86" spans="1:6" ht="13.5">
      <c r="A86" s="22" t="s">
        <v>659</v>
      </c>
      <c r="B86" s="64" t="s">
        <v>660</v>
      </c>
      <c r="C86" s="62" t="s">
        <v>403</v>
      </c>
      <c r="D86" s="411">
        <f>D87</f>
        <v>533980.95757</v>
      </c>
      <c r="E86" s="412">
        <f>E87</f>
        <v>0</v>
      </c>
      <c r="F86" s="61"/>
    </row>
    <row r="87" spans="1:6" ht="13.5">
      <c r="A87" s="22" t="s">
        <v>661</v>
      </c>
      <c r="B87" s="64">
        <v>691</v>
      </c>
      <c r="C87" s="62" t="s">
        <v>406</v>
      </c>
      <c r="D87" s="409">
        <f>'2.a'!D87+'2.b'!D87</f>
        <v>533980.95757</v>
      </c>
      <c r="E87" s="410">
        <f>'2.a'!E87+'2.b'!E87</f>
        <v>0</v>
      </c>
      <c r="F87" s="61"/>
    </row>
    <row r="88" spans="1:6" ht="27.75">
      <c r="A88" s="22" t="s">
        <v>662</v>
      </c>
      <c r="B88" s="65" t="s">
        <v>852</v>
      </c>
      <c r="C88" s="62" t="s">
        <v>409</v>
      </c>
      <c r="D88" s="411">
        <f>D52+D56+D61+D66+D74+D82+D86</f>
        <v>667356.6654099999</v>
      </c>
      <c r="E88" s="412">
        <f>E52+E56+E61+E66+E74+E82+E86</f>
        <v>4931.689520000001</v>
      </c>
      <c r="F88" s="61"/>
    </row>
    <row r="89" spans="1:6" ht="13.5">
      <c r="A89" s="397" t="s">
        <v>55</v>
      </c>
      <c r="B89" s="399">
        <v>899</v>
      </c>
      <c r="C89" s="398" t="s">
        <v>56</v>
      </c>
      <c r="D89" s="409">
        <f>'2.a'!D89+'2.b'!D89</f>
        <v>1832.40266</v>
      </c>
      <c r="E89" s="410">
        <f>'2.a'!E89+'2.b'!E89</f>
        <v>105.955</v>
      </c>
      <c r="F89" s="61"/>
    </row>
    <row r="90" spans="1:6" ht="13.5">
      <c r="A90" s="397" t="s">
        <v>57</v>
      </c>
      <c r="B90" s="399">
        <v>692</v>
      </c>
      <c r="C90" s="398" t="s">
        <v>58</v>
      </c>
      <c r="D90" s="409">
        <f>'2.a'!D90+'2.b'!D90</f>
        <v>4474.16307</v>
      </c>
      <c r="E90" s="410">
        <f>'2.a'!E90+'2.b'!E90</f>
        <v>0</v>
      </c>
      <c r="F90" s="61"/>
    </row>
    <row r="91" spans="1:6" ht="16.5" customHeight="1">
      <c r="A91" s="400" t="s">
        <v>59</v>
      </c>
      <c r="B91" s="401" t="s">
        <v>61</v>
      </c>
      <c r="C91" s="402" t="s">
        <v>60</v>
      </c>
      <c r="D91" s="417">
        <f>SUM(D88:D90)</f>
        <v>673663.2311399999</v>
      </c>
      <c r="E91" s="418">
        <f>SUM(E88:E90)</f>
        <v>5037.644520000001</v>
      </c>
      <c r="F91" s="61"/>
    </row>
    <row r="92" spans="1:6" ht="13.5">
      <c r="A92" s="66" t="s">
        <v>663</v>
      </c>
      <c r="B92" s="403" t="s">
        <v>62</v>
      </c>
      <c r="C92" s="404" t="s">
        <v>412</v>
      </c>
      <c r="D92" s="417">
        <f>D91-D50</f>
        <v>11857.790059999796</v>
      </c>
      <c r="E92" s="418">
        <f>E91-E50</f>
        <v>2138.0384400000003</v>
      </c>
      <c r="F92" s="61"/>
    </row>
    <row r="93" spans="1:6" ht="13.5">
      <c r="A93" s="22" t="s">
        <v>664</v>
      </c>
      <c r="B93" s="64">
        <v>591</v>
      </c>
      <c r="C93" s="62" t="s">
        <v>415</v>
      </c>
      <c r="D93" s="409">
        <f>'2.a'!D93+'2.b'!D93</f>
        <v>0</v>
      </c>
      <c r="E93" s="410">
        <f>'2.a'!E93+'2.b'!E93</f>
        <v>1013.151</v>
      </c>
      <c r="F93" s="61"/>
    </row>
    <row r="94" spans="1:6" ht="15" thickBot="1">
      <c r="A94" s="275" t="s">
        <v>665</v>
      </c>
      <c r="B94" s="405" t="s">
        <v>666</v>
      </c>
      <c r="C94" s="406" t="s">
        <v>418</v>
      </c>
      <c r="D94" s="419">
        <f>D92-D93</f>
        <v>11857.790059999796</v>
      </c>
      <c r="E94" s="420">
        <f>E92-E93</f>
        <v>1124.8874400000004</v>
      </c>
      <c r="F94" s="61"/>
    </row>
    <row r="95" spans="1:6" ht="24" customHeight="1" thickBot="1">
      <c r="A95" s="1158"/>
      <c r="B95" s="1159"/>
      <c r="C95" s="1160"/>
      <c r="D95" s="1156" t="s">
        <v>909</v>
      </c>
      <c r="E95" s="1157"/>
      <c r="F95" s="55"/>
    </row>
    <row r="96" spans="1:5" ht="12.75" customHeight="1">
      <c r="A96" s="184" t="s">
        <v>667</v>
      </c>
      <c r="B96" s="24" t="s">
        <v>778</v>
      </c>
      <c r="C96" s="25" t="s">
        <v>421</v>
      </c>
      <c r="D96" s="1161">
        <f>+D92+E92</f>
        <v>13995.828499999796</v>
      </c>
      <c r="E96" s="1162"/>
    </row>
    <row r="97" spans="1:5" ht="12.75" customHeight="1" thickBot="1">
      <c r="A97" s="183" t="s">
        <v>668</v>
      </c>
      <c r="B97" s="27" t="s">
        <v>779</v>
      </c>
      <c r="C97" s="23" t="s">
        <v>424</v>
      </c>
      <c r="D97" s="1148">
        <f>+D94+E94</f>
        <v>12982.677499999796</v>
      </c>
      <c r="E97" s="1149"/>
    </row>
    <row r="98" spans="1:3" ht="12.75" customHeight="1">
      <c r="A98" s="67"/>
      <c r="B98" s="29"/>
      <c r="C98" s="29"/>
    </row>
    <row r="99" spans="1:3" ht="12.75" customHeight="1">
      <c r="A99" s="28" t="s">
        <v>828</v>
      </c>
      <c r="B99" s="29"/>
      <c r="C99" s="29"/>
    </row>
    <row r="100" spans="1:3" ht="12.75" customHeight="1">
      <c r="A100" s="20" t="s">
        <v>853</v>
      </c>
      <c r="B100" s="29"/>
      <c r="C100" s="29"/>
    </row>
    <row r="101" spans="1:3" ht="13.5">
      <c r="A101" s="20" t="s">
        <v>856</v>
      </c>
      <c r="B101" s="21"/>
      <c r="C101" s="21"/>
    </row>
    <row r="102" spans="1:3" ht="13.5">
      <c r="A102" s="75" t="s">
        <v>850</v>
      </c>
      <c r="B102" s="21"/>
      <c r="C102" s="21"/>
    </row>
    <row r="103" ht="13.5">
      <c r="A103" s="75"/>
    </row>
  </sheetData>
  <sheetProtection sheet="1"/>
  <mergeCells count="10">
    <mergeCell ref="A1:E1"/>
    <mergeCell ref="A2:E2"/>
    <mergeCell ref="B6:C6"/>
    <mergeCell ref="A4:E4"/>
    <mergeCell ref="D97:E97"/>
    <mergeCell ref="A3:E3"/>
    <mergeCell ref="A51:E51"/>
    <mergeCell ref="D95:E95"/>
    <mergeCell ref="A95:C95"/>
    <mergeCell ref="D96:E96"/>
  </mergeCells>
  <printOptions/>
  <pageMargins left="0.7086614173228347" right="0" top="0.3937007874015748" bottom="0.3937007874015748" header="0.5118110236220472" footer="0.5118110236220472"/>
  <pageSetup horizontalDpi="600" verticalDpi="600" orientation="portrait" paperSize="9" scale="80"/>
  <rowBreaks count="1" manualBreakCount="1">
    <brk id="50" max="255" man="1"/>
  </rowBreaks>
  <ignoredErrors>
    <ignoredError sqref="C7:C48 C92:C94 C96:C98 C52:C88" numberStoredAsText="1"/>
  </ignoredErrors>
</worksheet>
</file>

<file path=xl/worksheets/sheet20.xml><?xml version="1.0" encoding="utf-8"?>
<worksheet xmlns="http://schemas.openxmlformats.org/spreadsheetml/2006/main" xmlns:r="http://schemas.openxmlformats.org/officeDocument/2006/relationships">
  <sheetPr>
    <tabColor theme="6" tint="0.5999900102615356"/>
  </sheetPr>
  <dimension ref="A1:C26"/>
  <sheetViews>
    <sheetView workbookViewId="0" topLeftCell="A1">
      <selection activeCell="J39" sqref="J39"/>
    </sheetView>
  </sheetViews>
  <sheetFormatPr defaultColWidth="9.140625" defaultRowHeight="15"/>
  <cols>
    <col min="1" max="1" width="15.421875" style="33" customWidth="1"/>
    <col min="2" max="2" width="32.00390625" style="33" customWidth="1"/>
    <col min="3" max="3" width="17.8515625" style="42" customWidth="1"/>
    <col min="4" max="6" width="9.140625" style="35" customWidth="1"/>
    <col min="7" max="16384" width="9.140625" style="33" customWidth="1"/>
  </cols>
  <sheetData>
    <row r="1" spans="1:3" ht="13.5" customHeight="1">
      <c r="A1" s="514" t="s">
        <v>24</v>
      </c>
      <c r="B1" s="45"/>
      <c r="C1" s="46"/>
    </row>
    <row r="2" spans="1:3" ht="15" thickBot="1">
      <c r="A2" s="45"/>
      <c r="B2" s="45"/>
      <c r="C2" s="1013" t="s">
        <v>690</v>
      </c>
    </row>
    <row r="3" spans="1:3" ht="15" thickBot="1">
      <c r="A3" s="1460" t="s">
        <v>710</v>
      </c>
      <c r="B3" s="1461"/>
      <c r="C3" s="648"/>
    </row>
    <row r="4" spans="1:3" ht="13.5">
      <c r="A4" s="1295" t="s">
        <v>712</v>
      </c>
      <c r="B4" s="1010" t="s">
        <v>713</v>
      </c>
      <c r="C4" s="131"/>
    </row>
    <row r="5" spans="1:3" ht="13.5">
      <c r="A5" s="1459"/>
      <c r="B5" s="303" t="s">
        <v>738</v>
      </c>
      <c r="C5" s="79"/>
    </row>
    <row r="6" spans="1:3" ht="13.5">
      <c r="A6" s="1459"/>
      <c r="B6" s="303" t="s">
        <v>714</v>
      </c>
      <c r="C6" s="79"/>
    </row>
    <row r="7" spans="1:3" ht="13.5">
      <c r="A7" s="1459"/>
      <c r="B7" s="306" t="s">
        <v>716</v>
      </c>
      <c r="C7" s="82"/>
    </row>
    <row r="8" spans="1:3" ht="15" thickBot="1">
      <c r="A8" s="1459"/>
      <c r="B8" s="306" t="s">
        <v>911</v>
      </c>
      <c r="C8" s="82"/>
    </row>
    <row r="9" spans="1:3" ht="15" thickBot="1">
      <c r="A9" s="1296"/>
      <c r="B9" s="1011" t="s">
        <v>694</v>
      </c>
      <c r="C9" s="155">
        <f>SUM(C4:C8)</f>
        <v>0</v>
      </c>
    </row>
    <row r="10" spans="1:3" ht="13.5">
      <c r="A10" s="1474" t="s">
        <v>717</v>
      </c>
      <c r="B10" s="1014" t="s">
        <v>1068</v>
      </c>
      <c r="C10" s="77"/>
    </row>
    <row r="11" spans="1:3" ht="13.5">
      <c r="A11" s="1459"/>
      <c r="B11" s="303" t="s">
        <v>739</v>
      </c>
      <c r="C11" s="79"/>
    </row>
    <row r="12" spans="1:3" ht="13.5">
      <c r="A12" s="1459"/>
      <c r="B12" s="303" t="s">
        <v>719</v>
      </c>
      <c r="C12" s="79"/>
    </row>
    <row r="13" spans="1:3" ht="13.5">
      <c r="A13" s="1459"/>
      <c r="B13" s="303" t="s">
        <v>721</v>
      </c>
      <c r="C13" s="79"/>
    </row>
    <row r="14" spans="1:3" ht="15" thickBot="1">
      <c r="A14" s="1459"/>
      <c r="B14" s="303" t="s">
        <v>912</v>
      </c>
      <c r="C14" s="79"/>
    </row>
    <row r="15" spans="1:3" ht="15" thickBot="1">
      <c r="A15" s="1296"/>
      <c r="B15" s="1011" t="s">
        <v>694</v>
      </c>
      <c r="C15" s="155">
        <f>SUM(C10:C14)</f>
        <v>0</v>
      </c>
    </row>
    <row r="16" spans="1:3" ht="15" thickBot="1">
      <c r="A16" s="1460" t="s">
        <v>711</v>
      </c>
      <c r="B16" s="1461"/>
      <c r="C16" s="155">
        <f>C3+C9-C15</f>
        <v>0</v>
      </c>
    </row>
    <row r="17" spans="1:3" ht="13.5">
      <c r="A17" s="45"/>
      <c r="B17" s="335"/>
      <c r="C17" s="46"/>
    </row>
    <row r="18" spans="1:3" ht="13.5">
      <c r="A18" s="285" t="s">
        <v>828</v>
      </c>
      <c r="B18" s="45"/>
      <c r="C18" s="46"/>
    </row>
    <row r="19" spans="1:3" ht="13.5">
      <c r="A19" s="285" t="s">
        <v>839</v>
      </c>
      <c r="B19" s="45"/>
      <c r="C19" s="46"/>
    </row>
    <row r="20" s="35" customFormat="1" ht="13.5">
      <c r="C20" s="41"/>
    </row>
    <row r="21" s="35" customFormat="1" ht="13.5">
      <c r="C21" s="41"/>
    </row>
    <row r="22" s="35" customFormat="1" ht="13.5">
      <c r="C22" s="41"/>
    </row>
    <row r="23" s="35" customFormat="1" ht="13.5">
      <c r="C23" s="41"/>
    </row>
    <row r="24" s="35" customFormat="1" ht="13.5">
      <c r="C24" s="41"/>
    </row>
    <row r="25" s="35" customFormat="1" ht="13.5">
      <c r="C25" s="41"/>
    </row>
    <row r="26" s="35" customFormat="1" ht="13.5">
      <c r="C26" s="41"/>
    </row>
  </sheetData>
  <sheetProtection sheet="1"/>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worksheet>
</file>

<file path=xl/worksheets/sheet21.xml><?xml version="1.0" encoding="utf-8"?>
<worksheet xmlns="http://schemas.openxmlformats.org/spreadsheetml/2006/main" xmlns:r="http://schemas.openxmlformats.org/officeDocument/2006/relationships">
  <sheetPr>
    <tabColor theme="6" tint="0.5999900102615356"/>
  </sheetPr>
  <dimension ref="A1:J38"/>
  <sheetViews>
    <sheetView workbookViewId="0" topLeftCell="A1">
      <selection activeCell="D16" sqref="D16"/>
    </sheetView>
  </sheetViews>
  <sheetFormatPr defaultColWidth="9.140625" defaultRowHeight="15"/>
  <cols>
    <col min="1" max="1" width="13.421875" style="9" customWidth="1"/>
    <col min="2" max="2" width="6.8515625" style="9" customWidth="1"/>
    <col min="3" max="3" width="66.8515625" style="9" customWidth="1"/>
    <col min="4" max="6" width="10.421875" style="40" customWidth="1"/>
    <col min="7" max="7" width="17.421875" style="9" customWidth="1"/>
    <col min="8" max="16384" width="9.140625" style="9" customWidth="1"/>
  </cols>
  <sheetData>
    <row r="1" spans="1:10" ht="15.75">
      <c r="A1" s="433" t="s">
        <v>25</v>
      </c>
      <c r="B1" s="285"/>
      <c r="C1" s="285"/>
      <c r="D1" s="294"/>
      <c r="E1" s="294"/>
      <c r="F1" s="294"/>
      <c r="G1" s="285"/>
      <c r="H1" s="285"/>
      <c r="I1" s="285"/>
      <c r="J1" s="285"/>
    </row>
    <row r="2" spans="1:10" ht="13.5" thickBot="1">
      <c r="A2" s="285"/>
      <c r="B2" s="285"/>
      <c r="C2" s="285"/>
      <c r="D2" s="294"/>
      <c r="E2" s="294"/>
      <c r="F2" s="295" t="s">
        <v>690</v>
      </c>
      <c r="G2" s="285"/>
      <c r="H2" s="285"/>
      <c r="I2" s="285"/>
      <c r="J2" s="285"/>
    </row>
    <row r="3" spans="1:10" s="19" customFormat="1" ht="17.25" customHeight="1" thickBot="1">
      <c r="A3" s="296"/>
      <c r="B3" s="297"/>
      <c r="C3" s="298" t="s">
        <v>702</v>
      </c>
      <c r="D3" s="299" t="s">
        <v>740</v>
      </c>
      <c r="E3" s="299" t="s">
        <v>741</v>
      </c>
      <c r="F3" s="300" t="s">
        <v>695</v>
      </c>
      <c r="G3" s="301"/>
      <c r="H3" s="301"/>
      <c r="I3" s="301"/>
      <c r="J3" s="301"/>
    </row>
    <row r="4" spans="1:10" ht="12.75" customHeight="1">
      <c r="A4" s="1475" t="s">
        <v>710</v>
      </c>
      <c r="B4" s="302" t="s">
        <v>742</v>
      </c>
      <c r="C4" s="302"/>
      <c r="D4" s="76">
        <v>3118.57774</v>
      </c>
      <c r="E4" s="76"/>
      <c r="F4" s="156">
        <f aca="true" t="shared" si="0" ref="F4:F17">SUM(D4:E4)</f>
        <v>3118.57774</v>
      </c>
      <c r="G4" s="285"/>
      <c r="H4" s="285"/>
      <c r="I4" s="285"/>
      <c r="J4" s="285"/>
    </row>
    <row r="5" spans="1:10" ht="12.75" customHeight="1">
      <c r="A5" s="1475"/>
      <c r="B5" s="303" t="s">
        <v>743</v>
      </c>
      <c r="C5" s="303"/>
      <c r="D5" s="78">
        <v>2420.67741</v>
      </c>
      <c r="E5" s="78"/>
      <c r="F5" s="157">
        <f t="shared" si="0"/>
        <v>2420.67741</v>
      </c>
      <c r="G5" s="304"/>
      <c r="H5" s="305"/>
      <c r="I5" s="285"/>
      <c r="J5" s="285"/>
    </row>
    <row r="6" spans="1:10" ht="12.75" customHeight="1">
      <c r="A6" s="1475"/>
      <c r="B6" s="303" t="s">
        <v>788</v>
      </c>
      <c r="C6" s="303"/>
      <c r="D6" s="158">
        <v>3693.6368</v>
      </c>
      <c r="E6" s="78"/>
      <c r="F6" s="159">
        <f t="shared" si="0"/>
        <v>3693.6368</v>
      </c>
      <c r="G6" s="304"/>
      <c r="H6" s="305"/>
      <c r="I6" s="285"/>
      <c r="J6" s="285"/>
    </row>
    <row r="7" spans="1:10" ht="12.75" customHeight="1" thickBot="1">
      <c r="A7" s="1475"/>
      <c r="B7" s="306" t="s">
        <v>789</v>
      </c>
      <c r="C7" s="307"/>
      <c r="D7" s="160">
        <v>1007.34563</v>
      </c>
      <c r="E7" s="81"/>
      <c r="F7" s="161">
        <f t="shared" si="0"/>
        <v>1007.34563</v>
      </c>
      <c r="G7" s="304"/>
      <c r="H7" s="305"/>
      <c r="I7" s="285"/>
      <c r="J7" s="285"/>
    </row>
    <row r="8" spans="1:10" ht="13.5" thickBot="1">
      <c r="A8" s="1476"/>
      <c r="B8" s="308" t="s">
        <v>695</v>
      </c>
      <c r="C8" s="308"/>
      <c r="D8" s="309">
        <f>SUM(D4:D7)</f>
        <v>10240.23758</v>
      </c>
      <c r="E8" s="309">
        <f>SUM(E4:E7)</f>
        <v>0</v>
      </c>
      <c r="F8" s="162">
        <f>SUM(F4:F7)</f>
        <v>10240.23758</v>
      </c>
      <c r="G8" s="304"/>
      <c r="H8" s="305"/>
      <c r="I8" s="285"/>
      <c r="J8" s="285"/>
    </row>
    <row r="9" spans="1:10" ht="12.75">
      <c r="A9" s="1477" t="s">
        <v>744</v>
      </c>
      <c r="B9" s="302" t="s">
        <v>742</v>
      </c>
      <c r="C9" s="310"/>
      <c r="D9" s="163">
        <v>1329.05937</v>
      </c>
      <c r="E9" s="676" t="s">
        <v>45</v>
      </c>
      <c r="F9" s="164">
        <f>D9</f>
        <v>1329.05937</v>
      </c>
      <c r="G9" s="311"/>
      <c r="H9" s="311"/>
      <c r="I9" s="311"/>
      <c r="J9" s="285"/>
    </row>
    <row r="10" spans="1:10" ht="12.75">
      <c r="A10" s="1478"/>
      <c r="B10" s="303" t="s">
        <v>743</v>
      </c>
      <c r="C10" s="312"/>
      <c r="D10" s="76">
        <v>6893.76148</v>
      </c>
      <c r="E10" s="78"/>
      <c r="F10" s="165">
        <f t="shared" si="0"/>
        <v>6893.76148</v>
      </c>
      <c r="G10" s="311"/>
      <c r="H10" s="311"/>
      <c r="I10" s="311"/>
      <c r="J10" s="285"/>
    </row>
    <row r="11" spans="1:10" ht="12.75">
      <c r="A11" s="1478"/>
      <c r="B11" s="303" t="s">
        <v>788</v>
      </c>
      <c r="C11" s="312"/>
      <c r="D11" s="76">
        <v>2543.50376</v>
      </c>
      <c r="E11" s="78"/>
      <c r="F11" s="165">
        <f t="shared" si="0"/>
        <v>2543.50376</v>
      </c>
      <c r="G11" s="285"/>
      <c r="H11" s="285"/>
      <c r="I11" s="285"/>
      <c r="J11" s="285"/>
    </row>
    <row r="12" spans="1:10" ht="13.5" thickBot="1">
      <c r="A12" s="1478"/>
      <c r="B12" s="306" t="s">
        <v>789</v>
      </c>
      <c r="C12" s="312"/>
      <c r="D12" s="78">
        <v>493.43795</v>
      </c>
      <c r="E12" s="78"/>
      <c r="F12" s="166">
        <f t="shared" si="0"/>
        <v>493.43795</v>
      </c>
      <c r="G12" s="285"/>
      <c r="H12" s="285"/>
      <c r="I12" s="285"/>
      <c r="J12" s="285"/>
    </row>
    <row r="13" spans="1:10" ht="13.5" thickBot="1">
      <c r="A13" s="1479"/>
      <c r="B13" s="313" t="s">
        <v>694</v>
      </c>
      <c r="C13" s="313"/>
      <c r="D13" s="167">
        <f>SUM(D9:D12)</f>
        <v>11259.76256</v>
      </c>
      <c r="E13" s="167">
        <f>SUM(E10:E12)</f>
        <v>0</v>
      </c>
      <c r="F13" s="168">
        <f>SUM(D13:E13)</f>
        <v>11259.76256</v>
      </c>
      <c r="G13" s="285"/>
      <c r="H13" s="285"/>
      <c r="I13" s="285"/>
      <c r="J13" s="285"/>
    </row>
    <row r="14" spans="1:10" ht="13.5">
      <c r="A14" s="1477" t="s">
        <v>745</v>
      </c>
      <c r="B14" s="302" t="s">
        <v>742</v>
      </c>
      <c r="C14" s="314"/>
      <c r="D14" s="76">
        <v>828.80833</v>
      </c>
      <c r="E14" s="76"/>
      <c r="F14" s="165">
        <f t="shared" si="0"/>
        <v>828.80833</v>
      </c>
      <c r="G14" s="311"/>
      <c r="H14" s="311"/>
      <c r="I14" s="311"/>
      <c r="J14" s="285"/>
    </row>
    <row r="15" spans="1:10" ht="13.5">
      <c r="A15" s="1478"/>
      <c r="B15" s="303" t="s">
        <v>743</v>
      </c>
      <c r="C15" s="312"/>
      <c r="D15" s="76">
        <v>7683.79695</v>
      </c>
      <c r="E15" s="78"/>
      <c r="F15" s="165">
        <f t="shared" si="0"/>
        <v>7683.79695</v>
      </c>
      <c r="G15" s="311"/>
      <c r="H15" s="311"/>
      <c r="I15" s="311"/>
      <c r="J15" s="285"/>
    </row>
    <row r="16" spans="1:10" ht="13.5">
      <c r="A16" s="1478"/>
      <c r="B16" s="303" t="s">
        <v>788</v>
      </c>
      <c r="C16" s="312"/>
      <c r="D16" s="76">
        <v>3693.6368</v>
      </c>
      <c r="E16" s="78"/>
      <c r="F16" s="165">
        <f t="shared" si="0"/>
        <v>3693.6368</v>
      </c>
      <c r="G16" s="285"/>
      <c r="H16" s="285"/>
      <c r="I16" s="285"/>
      <c r="J16" s="285"/>
    </row>
    <row r="17" spans="1:10" ht="15" thickBot="1">
      <c r="A17" s="1478"/>
      <c r="B17" s="306" t="s">
        <v>789</v>
      </c>
      <c r="C17" s="312"/>
      <c r="D17" s="78">
        <v>870.23392</v>
      </c>
      <c r="E17" s="78"/>
      <c r="F17" s="166">
        <f t="shared" si="0"/>
        <v>870.23392</v>
      </c>
      <c r="G17" s="285"/>
      <c r="H17" s="285"/>
      <c r="I17" s="285"/>
      <c r="J17" s="285"/>
    </row>
    <row r="18" spans="1:10" ht="15" thickBot="1">
      <c r="A18" s="1479"/>
      <c r="B18" s="308" t="s">
        <v>695</v>
      </c>
      <c r="C18" s="313"/>
      <c r="D18" s="167">
        <f>SUM(D14:D17)</f>
        <v>13076.476</v>
      </c>
      <c r="E18" s="167">
        <f>SUM(E14:E17)</f>
        <v>0</v>
      </c>
      <c r="F18" s="168">
        <f>SUM(D18:E18)</f>
        <v>13076.476</v>
      </c>
      <c r="G18" s="285"/>
      <c r="H18" s="285"/>
      <c r="I18" s="285"/>
      <c r="J18" s="285"/>
    </row>
    <row r="19" spans="1:10" ht="13.5">
      <c r="A19" s="1475" t="s">
        <v>711</v>
      </c>
      <c r="B19" s="302" t="s">
        <v>742</v>
      </c>
      <c r="C19" s="302"/>
      <c r="D19" s="169">
        <f aca="true" t="shared" si="1" ref="D19:E22">D4+D9-D14</f>
        <v>3618.82878</v>
      </c>
      <c r="E19" s="169">
        <f>E4+E14</f>
        <v>0</v>
      </c>
      <c r="F19" s="156">
        <f>SUM(D19:E19)</f>
        <v>3618.82878</v>
      </c>
      <c r="G19" s="285"/>
      <c r="H19" s="285"/>
      <c r="I19" s="285"/>
      <c r="J19" s="285"/>
    </row>
    <row r="20" spans="1:10" ht="13.5">
      <c r="A20" s="1475"/>
      <c r="B20" s="303" t="s">
        <v>743</v>
      </c>
      <c r="C20" s="303"/>
      <c r="D20" s="169">
        <f t="shared" si="1"/>
        <v>1630.6419399999995</v>
      </c>
      <c r="E20" s="169">
        <f>E5+E10-E15</f>
        <v>0</v>
      </c>
      <c r="F20" s="157">
        <f>SUM(D20:E20)</f>
        <v>1630.6419399999995</v>
      </c>
      <c r="G20" s="285"/>
      <c r="H20" s="285"/>
      <c r="I20" s="285"/>
      <c r="J20" s="285"/>
    </row>
    <row r="21" spans="1:10" ht="13.5">
      <c r="A21" s="1475"/>
      <c r="B21" s="303" t="s">
        <v>788</v>
      </c>
      <c r="C21" s="303"/>
      <c r="D21" s="169">
        <f t="shared" si="1"/>
        <v>2543.5037599999996</v>
      </c>
      <c r="E21" s="169">
        <f t="shared" si="1"/>
        <v>0</v>
      </c>
      <c r="F21" s="159">
        <f>SUM(D21:E21)</f>
        <v>2543.5037599999996</v>
      </c>
      <c r="G21" s="285"/>
      <c r="H21" s="285"/>
      <c r="I21" s="285"/>
      <c r="J21" s="285"/>
    </row>
    <row r="22" spans="1:10" ht="15" thickBot="1">
      <c r="A22" s="1475"/>
      <c r="B22" s="306" t="s">
        <v>789</v>
      </c>
      <c r="C22" s="303"/>
      <c r="D22" s="169">
        <f t="shared" si="1"/>
        <v>630.54966</v>
      </c>
      <c r="E22" s="169">
        <f t="shared" si="1"/>
        <v>0</v>
      </c>
      <c r="F22" s="159">
        <f>SUM(D22:E22)</f>
        <v>630.54966</v>
      </c>
      <c r="G22" s="285"/>
      <c r="H22" s="285"/>
      <c r="I22" s="285"/>
      <c r="J22" s="285"/>
    </row>
    <row r="23" spans="1:10" ht="15" thickBot="1">
      <c r="A23" s="1476"/>
      <c r="B23" s="308" t="s">
        <v>695</v>
      </c>
      <c r="C23" s="308"/>
      <c r="D23" s="309">
        <f>SUM(D19:D22)</f>
        <v>8423.52414</v>
      </c>
      <c r="E23" s="309">
        <f>SUM(E19:E22)</f>
        <v>0</v>
      </c>
      <c r="F23" s="162">
        <f>SUM(F19:F22)</f>
        <v>8423.52414</v>
      </c>
      <c r="G23" s="285"/>
      <c r="H23" s="285"/>
      <c r="I23" s="285"/>
      <c r="J23" s="285"/>
    </row>
    <row r="24" spans="1:10" ht="13.5">
      <c r="A24" s="285"/>
      <c r="B24" s="285"/>
      <c r="C24" s="285"/>
      <c r="D24" s="294"/>
      <c r="E24" s="294"/>
      <c r="F24" s="294"/>
      <c r="G24" s="285"/>
      <c r="H24" s="285"/>
      <c r="I24" s="285"/>
      <c r="J24" s="285"/>
    </row>
    <row r="25" spans="1:10" ht="13.5">
      <c r="A25" s="315"/>
      <c r="B25" s="285"/>
      <c r="C25" s="285"/>
      <c r="D25" s="316"/>
      <c r="E25" s="294"/>
      <c r="F25" s="294"/>
      <c r="G25" s="285"/>
      <c r="H25" s="285"/>
      <c r="I25" s="285"/>
      <c r="J25" s="285"/>
    </row>
    <row r="26" spans="1:10" ht="13.5">
      <c r="A26" s="285"/>
      <c r="B26" s="315"/>
      <c r="C26" s="285"/>
      <c r="D26" s="294"/>
      <c r="E26" s="294"/>
      <c r="F26" s="294"/>
      <c r="G26" s="285"/>
      <c r="H26" s="285"/>
      <c r="I26" s="285"/>
      <c r="J26" s="285"/>
    </row>
    <row r="27" spans="1:10" ht="13.5">
      <c r="A27" s="285"/>
      <c r="B27" s="285"/>
      <c r="C27" s="285"/>
      <c r="D27" s="294"/>
      <c r="E27" s="294"/>
      <c r="F27" s="294"/>
      <c r="G27" s="285"/>
      <c r="H27" s="285"/>
      <c r="I27" s="285"/>
      <c r="J27" s="285"/>
    </row>
    <row r="28" spans="1:10" ht="13.5">
      <c r="A28" s="285"/>
      <c r="B28" s="285"/>
      <c r="C28" s="285"/>
      <c r="D28" s="294"/>
      <c r="E28" s="294"/>
      <c r="F28" s="294"/>
      <c r="G28" s="285"/>
      <c r="H28" s="285"/>
      <c r="I28" s="285"/>
      <c r="J28" s="285"/>
    </row>
    <row r="29" spans="1:10" ht="13.5">
      <c r="A29" s="285"/>
      <c r="B29" s="285"/>
      <c r="C29" s="285"/>
      <c r="D29" s="294"/>
      <c r="E29" s="294"/>
      <c r="F29" s="294"/>
      <c r="G29" s="285"/>
      <c r="H29" s="285"/>
      <c r="I29" s="285"/>
      <c r="J29" s="285"/>
    </row>
    <row r="30" spans="1:10" ht="13.5">
      <c r="A30" s="285"/>
      <c r="B30" s="285"/>
      <c r="C30" s="285"/>
      <c r="D30" s="294"/>
      <c r="E30" s="294"/>
      <c r="F30" s="294"/>
      <c r="G30" s="285"/>
      <c r="H30" s="285"/>
      <c r="I30" s="285"/>
      <c r="J30" s="285"/>
    </row>
    <row r="31" spans="1:10" ht="13.5">
      <c r="A31" s="285"/>
      <c r="B31" s="285"/>
      <c r="C31" s="285"/>
      <c r="D31" s="294"/>
      <c r="E31" s="294"/>
      <c r="F31" s="294"/>
      <c r="G31" s="285"/>
      <c r="H31" s="285"/>
      <c r="I31" s="285"/>
      <c r="J31" s="285"/>
    </row>
    <row r="32" spans="1:10" ht="13.5">
      <c r="A32" s="285"/>
      <c r="B32" s="285"/>
      <c r="C32" s="285"/>
      <c r="D32" s="294"/>
      <c r="E32" s="294"/>
      <c r="F32" s="294"/>
      <c r="G32" s="285"/>
      <c r="H32" s="285"/>
      <c r="I32" s="285"/>
      <c r="J32" s="285"/>
    </row>
    <row r="33" spans="1:10" ht="13.5">
      <c r="A33" s="285"/>
      <c r="B33" s="285"/>
      <c r="C33" s="285"/>
      <c r="D33" s="294"/>
      <c r="E33" s="294"/>
      <c r="F33" s="294"/>
      <c r="G33" s="285"/>
      <c r="H33" s="285"/>
      <c r="I33" s="285"/>
      <c r="J33" s="285"/>
    </row>
    <row r="34" spans="1:10" ht="13.5">
      <c r="A34" s="285"/>
      <c r="B34" s="285"/>
      <c r="C34" s="285"/>
      <c r="D34" s="294"/>
      <c r="E34" s="294"/>
      <c r="F34" s="294"/>
      <c r="G34" s="285"/>
      <c r="H34" s="285"/>
      <c r="I34" s="285"/>
      <c r="J34" s="285"/>
    </row>
    <row r="35" spans="1:10" ht="13.5">
      <c r="A35" s="285"/>
      <c r="B35" s="285"/>
      <c r="C35" s="285"/>
      <c r="D35" s="294"/>
      <c r="E35" s="294"/>
      <c r="F35" s="294"/>
      <c r="G35" s="285"/>
      <c r="H35" s="285"/>
      <c r="I35" s="285"/>
      <c r="J35" s="285"/>
    </row>
    <row r="36" spans="1:10" ht="13.5">
      <c r="A36" s="285"/>
      <c r="B36" s="285"/>
      <c r="C36" s="285"/>
      <c r="D36" s="294"/>
      <c r="E36" s="294"/>
      <c r="F36" s="294"/>
      <c r="G36" s="285"/>
      <c r="H36" s="285"/>
      <c r="I36" s="285"/>
      <c r="J36" s="285"/>
    </row>
    <row r="37" spans="1:10" ht="13.5">
      <c r="A37" s="285"/>
      <c r="B37" s="285"/>
      <c r="C37" s="285"/>
      <c r="D37" s="294"/>
      <c r="E37" s="294"/>
      <c r="F37" s="294"/>
      <c r="G37" s="285"/>
      <c r="H37" s="285"/>
      <c r="I37" s="285"/>
      <c r="J37" s="285"/>
    </row>
    <row r="38" spans="1:10" ht="13.5">
      <c r="A38" s="285"/>
      <c r="B38" s="285"/>
      <c r="C38" s="285"/>
      <c r="D38" s="294"/>
      <c r="E38" s="294"/>
      <c r="F38" s="294"/>
      <c r="G38" s="285"/>
      <c r="H38" s="285"/>
      <c r="I38" s="285"/>
      <c r="J38" s="285"/>
    </row>
  </sheetData>
  <sheetProtection sheet="1"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600" verticalDpi="600" orientation="landscape" paperSize="9"/>
  <legacyDrawing r:id="rId2"/>
</worksheet>
</file>

<file path=xl/worksheets/sheet22.xml><?xml version="1.0" encoding="utf-8"?>
<worksheet xmlns="http://schemas.openxmlformats.org/spreadsheetml/2006/main" xmlns:r="http://schemas.openxmlformats.org/officeDocument/2006/relationships">
  <sheetPr>
    <tabColor theme="6" tint="0.5999900102615356"/>
  </sheetPr>
  <dimension ref="A1:F29"/>
  <sheetViews>
    <sheetView workbookViewId="0" topLeftCell="A1">
      <selection activeCell="J39" sqref="J39"/>
    </sheetView>
  </sheetViews>
  <sheetFormatPr defaultColWidth="9.140625" defaultRowHeight="15"/>
  <cols>
    <col min="1" max="1" width="12.8515625" style="435" customWidth="1"/>
    <col min="2" max="2" width="58.140625" style="435" customWidth="1"/>
    <col min="3" max="3" width="11.8515625" style="515" customWidth="1"/>
    <col min="4" max="4" width="17.421875" style="435" customWidth="1"/>
    <col min="5" max="16384" width="9.140625" style="435" customWidth="1"/>
  </cols>
  <sheetData>
    <row r="1" ht="15.75">
      <c r="A1" s="514" t="s">
        <v>26</v>
      </c>
    </row>
    <row r="2" ht="15" thickBot="1">
      <c r="C2" s="516" t="s">
        <v>690</v>
      </c>
    </row>
    <row r="3" spans="1:3" ht="15" thickBot="1">
      <c r="A3" s="1480" t="s">
        <v>710</v>
      </c>
      <c r="B3" s="1481"/>
      <c r="C3" s="517">
        <v>3452.108</v>
      </c>
    </row>
    <row r="4" spans="1:5" ht="15" thickBot="1">
      <c r="A4" s="555" t="s">
        <v>712</v>
      </c>
      <c r="B4" s="556" t="s">
        <v>746</v>
      </c>
      <c r="C4" s="518">
        <v>5543.254</v>
      </c>
      <c r="D4" s="519"/>
      <c r="E4" s="520"/>
    </row>
    <row r="5" spans="1:6" ht="13.5">
      <c r="A5" s="1482" t="s">
        <v>717</v>
      </c>
      <c r="B5" s="556" t="s">
        <v>979</v>
      </c>
      <c r="C5" s="521">
        <v>1211.389</v>
      </c>
      <c r="D5" s="522"/>
      <c r="E5" s="522"/>
      <c r="F5" s="522"/>
    </row>
    <row r="6" spans="1:6" ht="13.5">
      <c r="A6" s="1483"/>
      <c r="B6" s="557" t="s">
        <v>980</v>
      </c>
      <c r="C6" s="523">
        <v>140.011</v>
      </c>
      <c r="D6" s="522"/>
      <c r="E6" s="522"/>
      <c r="F6" s="522"/>
    </row>
    <row r="7" spans="1:6" ht="13.5">
      <c r="A7" s="1483"/>
      <c r="B7" s="557" t="s">
        <v>981</v>
      </c>
      <c r="C7" s="523">
        <v>110</v>
      </c>
      <c r="D7" s="522"/>
      <c r="E7" s="522"/>
      <c r="F7" s="522"/>
    </row>
    <row r="8" spans="1:6" ht="13.5">
      <c r="A8" s="1483"/>
      <c r="B8" s="557" t="s">
        <v>982</v>
      </c>
      <c r="C8" s="523">
        <v>8</v>
      </c>
      <c r="D8" s="522"/>
      <c r="E8" s="522"/>
      <c r="F8" s="522"/>
    </row>
    <row r="9" spans="1:6" ht="13.5">
      <c r="A9" s="1483"/>
      <c r="B9" s="557" t="s">
        <v>983</v>
      </c>
      <c r="C9" s="523"/>
      <c r="D9" s="522"/>
      <c r="E9" s="522"/>
      <c r="F9" s="522"/>
    </row>
    <row r="10" spans="1:6" ht="13.5">
      <c r="A10" s="1484"/>
      <c r="B10" s="557" t="s">
        <v>984</v>
      </c>
      <c r="C10" s="523"/>
      <c r="D10" s="50"/>
      <c r="E10" s="50"/>
      <c r="F10" s="51"/>
    </row>
    <row r="11" spans="1:6" ht="13.5">
      <c r="A11" s="1484"/>
      <c r="B11" s="557" t="s">
        <v>985</v>
      </c>
      <c r="C11" s="523">
        <v>2523.147</v>
      </c>
      <c r="D11" s="51"/>
      <c r="E11" s="50"/>
      <c r="F11" s="51"/>
    </row>
    <row r="12" spans="1:6" ht="13.5">
      <c r="A12" s="1484"/>
      <c r="B12" s="557" t="s">
        <v>1069</v>
      </c>
      <c r="C12" s="523"/>
      <c r="D12" s="51"/>
      <c r="E12" s="50"/>
      <c r="F12" s="51"/>
    </row>
    <row r="13" spans="1:6" ht="13.5">
      <c r="A13" s="1484"/>
      <c r="B13" s="557" t="s">
        <v>1070</v>
      </c>
      <c r="C13" s="523"/>
      <c r="D13" s="51"/>
      <c r="E13" s="50"/>
      <c r="F13" s="51"/>
    </row>
    <row r="14" spans="1:6" ht="15" thickBot="1">
      <c r="A14" s="1484"/>
      <c r="B14" s="557" t="s">
        <v>986</v>
      </c>
      <c r="C14" s="523"/>
      <c r="D14" s="51"/>
      <c r="E14" s="51"/>
      <c r="F14" s="51"/>
    </row>
    <row r="15" spans="1:6" ht="15" thickBot="1">
      <c r="A15" s="1485"/>
      <c r="B15" s="558" t="s">
        <v>694</v>
      </c>
      <c r="C15" s="559">
        <f>SUM(C5:C14)</f>
        <v>3992.5469999999996</v>
      </c>
      <c r="D15" s="52"/>
      <c r="E15" s="52"/>
      <c r="F15" s="52"/>
    </row>
    <row r="16" spans="1:6" ht="15" thickBot="1">
      <c r="A16" s="1480" t="s">
        <v>711</v>
      </c>
      <c r="B16" s="1481"/>
      <c r="C16" s="560">
        <f>C3+C4-C15</f>
        <v>5002.815000000001</v>
      </c>
      <c r="D16" s="522"/>
      <c r="E16" s="522"/>
      <c r="F16" s="522"/>
    </row>
    <row r="17" spans="1:6" ht="13.5">
      <c r="A17" s="522"/>
      <c r="B17" s="522"/>
      <c r="C17" s="524"/>
      <c r="D17" s="522"/>
      <c r="E17" s="522"/>
      <c r="F17" s="522"/>
    </row>
    <row r="18" spans="1:6" ht="13.5">
      <c r="A18" s="561"/>
      <c r="B18" s="561"/>
      <c r="C18" s="562"/>
      <c r="D18" s="522"/>
      <c r="E18" s="522"/>
      <c r="F18" s="522"/>
    </row>
    <row r="19" spans="1:6" ht="13.5">
      <c r="A19" s="563"/>
      <c r="B19" s="561"/>
      <c r="C19" s="562"/>
      <c r="D19" s="522"/>
      <c r="E19" s="522"/>
      <c r="F19" s="522"/>
    </row>
    <row r="20" spans="1:6" ht="13.5">
      <c r="A20" s="561"/>
      <c r="B20" s="561"/>
      <c r="C20" s="562"/>
      <c r="D20" s="522"/>
      <c r="E20" s="522"/>
      <c r="F20" s="522"/>
    </row>
    <row r="21" spans="1:6" ht="13.5">
      <c r="A21" s="564"/>
      <c r="B21" s="561"/>
      <c r="C21" s="562"/>
      <c r="D21" s="522"/>
      <c r="E21" s="522"/>
      <c r="F21" s="522"/>
    </row>
    <row r="22" spans="1:6" ht="13.5">
      <c r="A22" s="565"/>
      <c r="B22" s="561"/>
      <c r="C22" s="562"/>
      <c r="D22" s="522"/>
      <c r="E22" s="522"/>
      <c r="F22" s="522"/>
    </row>
    <row r="23" spans="1:6" ht="13.5">
      <c r="A23" s="522"/>
      <c r="B23" s="522"/>
      <c r="C23" s="524"/>
      <c r="D23" s="522"/>
      <c r="E23" s="522"/>
      <c r="F23" s="522"/>
    </row>
    <row r="24" spans="1:6" ht="13.5">
      <c r="A24" s="522"/>
      <c r="B24" s="522"/>
      <c r="C24" s="524"/>
      <c r="D24" s="522"/>
      <c r="E24" s="522"/>
      <c r="F24" s="522"/>
    </row>
    <row r="25" spans="1:6" ht="13.5">
      <c r="A25" s="522"/>
      <c r="B25" s="522"/>
      <c r="C25" s="524"/>
      <c r="D25" s="522"/>
      <c r="E25" s="522"/>
      <c r="F25" s="522"/>
    </row>
    <row r="26" spans="1:6" ht="13.5">
      <c r="A26" s="522"/>
      <c r="B26" s="522"/>
      <c r="C26" s="524"/>
      <c r="D26" s="522"/>
      <c r="E26" s="522"/>
      <c r="F26" s="522"/>
    </row>
    <row r="27" spans="1:6" ht="13.5">
      <c r="A27" s="522"/>
      <c r="B27" s="522"/>
      <c r="C27" s="524"/>
      <c r="D27" s="522"/>
      <c r="E27" s="522"/>
      <c r="F27" s="522"/>
    </row>
    <row r="28" spans="1:6" ht="13.5">
      <c r="A28" s="522"/>
      <c r="B28" s="522"/>
      <c r="C28" s="524"/>
      <c r="D28" s="522"/>
      <c r="E28" s="522"/>
      <c r="F28" s="522"/>
    </row>
    <row r="29" spans="1:6" ht="13.5">
      <c r="A29" s="522"/>
      <c r="B29" s="522"/>
      <c r="C29" s="524"/>
      <c r="D29" s="522"/>
      <c r="E29" s="522"/>
      <c r="F29" s="522"/>
    </row>
  </sheetData>
  <sheetProtection sheet="1" insertRows="0" deleteRows="0"/>
  <mergeCells count="3">
    <mergeCell ref="A16:B16"/>
    <mergeCell ref="A3:B3"/>
    <mergeCell ref="A5:A15"/>
  </mergeCells>
  <printOptions horizontalCentered="1"/>
  <pageMargins left="0.7874015748031497" right="0.7874015748031497" top="0.984251968503937" bottom="0.984251968503937" header="0.5118110236220472" footer="0.5118110236220472"/>
  <pageSetup horizontalDpi="600" verticalDpi="600" orientation="landscape" paperSize="9"/>
</worksheet>
</file>

<file path=xl/worksheets/sheet23.xml><?xml version="1.0" encoding="utf-8"?>
<worksheet xmlns="http://schemas.openxmlformats.org/spreadsheetml/2006/main" xmlns:r="http://schemas.openxmlformats.org/officeDocument/2006/relationships">
  <sheetPr>
    <tabColor theme="6" tint="0.5999900102615356"/>
  </sheetPr>
  <dimension ref="A1:J37"/>
  <sheetViews>
    <sheetView workbookViewId="0" topLeftCell="A1">
      <selection activeCell="C12" sqref="C12"/>
    </sheetView>
  </sheetViews>
  <sheetFormatPr defaultColWidth="9.140625" defaultRowHeight="15"/>
  <cols>
    <col min="1" max="1" width="12.7109375" style="33" customWidth="1"/>
    <col min="2" max="2" width="44.8515625" style="33" customWidth="1"/>
    <col min="3" max="3" width="11.421875" style="42" customWidth="1"/>
    <col min="4" max="4" width="9.140625" style="33" customWidth="1"/>
    <col min="5" max="5" width="10.00390625" style="33" customWidth="1"/>
    <col min="6" max="16384" width="9.140625" style="33" customWidth="1"/>
  </cols>
  <sheetData>
    <row r="1" spans="1:10" ht="15.75">
      <c r="A1" s="514" t="s">
        <v>27</v>
      </c>
      <c r="B1" s="45"/>
      <c r="D1" s="45"/>
      <c r="E1" s="45"/>
      <c r="F1" s="45"/>
      <c r="G1" s="45"/>
      <c r="H1" s="45"/>
      <c r="I1" s="45"/>
      <c r="J1" s="45"/>
    </row>
    <row r="2" spans="1:10" ht="15" thickBot="1">
      <c r="A2" s="45"/>
      <c r="B2" s="45"/>
      <c r="C2" s="54" t="s">
        <v>690</v>
      </c>
      <c r="D2" s="45"/>
      <c r="E2" s="45"/>
      <c r="F2" s="45"/>
      <c r="G2" s="45"/>
      <c r="H2" s="45"/>
      <c r="I2" s="45"/>
      <c r="J2" s="45"/>
    </row>
    <row r="3" spans="1:10" ht="15" thickBot="1">
      <c r="A3" s="1460" t="s">
        <v>710</v>
      </c>
      <c r="B3" s="1461"/>
      <c r="C3" s="288">
        <v>12691.60683</v>
      </c>
      <c r="D3" s="48"/>
      <c r="E3" s="47"/>
      <c r="F3" s="48"/>
      <c r="G3" s="45"/>
      <c r="H3" s="45"/>
      <c r="I3" s="45"/>
      <c r="J3" s="45"/>
    </row>
    <row r="4" spans="1:10" ht="13.5">
      <c r="A4" s="1486" t="s">
        <v>712</v>
      </c>
      <c r="B4" s="281" t="s">
        <v>747</v>
      </c>
      <c r="C4" s="289">
        <v>19978.658</v>
      </c>
      <c r="D4" s="48"/>
      <c r="E4" s="47"/>
      <c r="F4" s="48"/>
      <c r="G4" s="45"/>
      <c r="H4" s="45"/>
      <c r="I4" s="45"/>
      <c r="J4" s="45"/>
    </row>
    <row r="5" spans="1:10" ht="13.5">
      <c r="A5" s="1487"/>
      <c r="B5" s="282" t="s">
        <v>713</v>
      </c>
      <c r="C5" s="290">
        <v>1408.072</v>
      </c>
      <c r="D5" s="48"/>
      <c r="E5" s="48"/>
      <c r="F5" s="48"/>
      <c r="G5" s="286"/>
      <c r="H5" s="45"/>
      <c r="I5" s="45"/>
      <c r="J5" s="45"/>
    </row>
    <row r="6" spans="1:10" ht="13.5">
      <c r="A6" s="1487"/>
      <c r="B6" s="282" t="s">
        <v>714</v>
      </c>
      <c r="C6" s="290"/>
      <c r="D6" s="287"/>
      <c r="E6" s="286"/>
      <c r="F6" s="286"/>
      <c r="G6" s="286"/>
      <c r="H6" s="45"/>
      <c r="I6" s="45"/>
      <c r="J6" s="45"/>
    </row>
    <row r="7" spans="1:10" ht="13.5">
      <c r="A7" s="1487"/>
      <c r="B7" s="282" t="s">
        <v>715</v>
      </c>
      <c r="C7" s="290"/>
      <c r="D7" s="287"/>
      <c r="E7" s="287"/>
      <c r="F7" s="287"/>
      <c r="G7" s="287"/>
      <c r="H7" s="45"/>
      <c r="I7" s="45"/>
      <c r="J7" s="45"/>
    </row>
    <row r="8" spans="1:10" ht="13.5">
      <c r="A8" s="1487"/>
      <c r="B8" s="282" t="s">
        <v>738</v>
      </c>
      <c r="C8" s="290"/>
      <c r="D8" s="287"/>
      <c r="E8" s="287"/>
      <c r="F8" s="287"/>
      <c r="G8" s="287"/>
      <c r="H8" s="45"/>
      <c r="I8" s="45"/>
      <c r="J8" s="45"/>
    </row>
    <row r="9" spans="1:10" ht="15" thickBot="1">
      <c r="A9" s="1487"/>
      <c r="B9" s="282" t="s">
        <v>911</v>
      </c>
      <c r="C9" s="290"/>
      <c r="D9" s="287"/>
      <c r="E9" s="286"/>
      <c r="F9" s="286"/>
      <c r="G9" s="286"/>
      <c r="H9" s="45"/>
      <c r="I9" s="45"/>
      <c r="J9" s="45"/>
    </row>
    <row r="10" spans="1:10" ht="15" thickBot="1">
      <c r="A10" s="1488"/>
      <c r="B10" s="283" t="s">
        <v>694</v>
      </c>
      <c r="C10" s="291">
        <f>SUM(C4:C9)</f>
        <v>21386.73</v>
      </c>
      <c r="D10" s="49"/>
      <c r="E10" s="49"/>
      <c r="F10" s="49"/>
      <c r="G10" s="49"/>
      <c r="H10" s="45"/>
      <c r="I10" s="45"/>
      <c r="J10" s="45"/>
    </row>
    <row r="11" spans="1:10" ht="13.5">
      <c r="A11" s="1462" t="s">
        <v>717</v>
      </c>
      <c r="B11" s="281" t="s">
        <v>748</v>
      </c>
      <c r="C11" s="289">
        <v>4602.86026</v>
      </c>
      <c r="D11" s="50"/>
      <c r="E11" s="50"/>
      <c r="F11" s="50"/>
      <c r="G11" s="51"/>
      <c r="H11" s="45"/>
      <c r="I11" s="45"/>
      <c r="J11" s="45"/>
    </row>
    <row r="12" spans="1:10" ht="13.5">
      <c r="A12" s="1463"/>
      <c r="B12" s="282" t="s">
        <v>719</v>
      </c>
      <c r="C12" s="290"/>
      <c r="D12" s="51"/>
      <c r="E12" s="51"/>
      <c r="F12" s="50"/>
      <c r="G12" s="51"/>
      <c r="H12" s="45"/>
      <c r="I12" s="45"/>
      <c r="J12" s="45"/>
    </row>
    <row r="13" spans="1:10" ht="13.5">
      <c r="A13" s="1463"/>
      <c r="B13" s="282" t="s">
        <v>720</v>
      </c>
      <c r="C13" s="290"/>
      <c r="D13" s="51"/>
      <c r="E13" s="51"/>
      <c r="F13" s="51"/>
      <c r="G13" s="51"/>
      <c r="H13" s="45"/>
      <c r="I13" s="45"/>
      <c r="J13" s="45"/>
    </row>
    <row r="14" spans="1:10" ht="13.5">
      <c r="A14" s="1463"/>
      <c r="B14" s="282" t="s">
        <v>739</v>
      </c>
      <c r="C14" s="290">
        <v>6900</v>
      </c>
      <c r="D14" s="52"/>
      <c r="E14" s="52"/>
      <c r="F14" s="52"/>
      <c r="G14" s="52"/>
      <c r="H14" s="45"/>
      <c r="I14" s="45"/>
      <c r="J14" s="45"/>
    </row>
    <row r="15" spans="1:10" ht="15" thickBot="1">
      <c r="A15" s="1463"/>
      <c r="B15" s="284" t="s">
        <v>912</v>
      </c>
      <c r="C15" s="292"/>
      <c r="D15" s="52"/>
      <c r="E15" s="52"/>
      <c r="F15" s="52"/>
      <c r="G15" s="52"/>
      <c r="H15" s="45"/>
      <c r="I15" s="45"/>
      <c r="J15" s="45"/>
    </row>
    <row r="16" spans="1:10" ht="15" thickBot="1">
      <c r="A16" s="1464"/>
      <c r="B16" s="283" t="s">
        <v>694</v>
      </c>
      <c r="C16" s="291">
        <f>SUM(C11:C15)</f>
        <v>11502.860260000001</v>
      </c>
      <c r="D16" s="49"/>
      <c r="E16" s="49"/>
      <c r="F16" s="49"/>
      <c r="G16" s="49"/>
      <c r="H16" s="45"/>
      <c r="I16" s="45"/>
      <c r="J16" s="45"/>
    </row>
    <row r="17" spans="1:10" ht="15" thickBot="1">
      <c r="A17" s="1460" t="s">
        <v>711</v>
      </c>
      <c r="B17" s="1461"/>
      <c r="C17" s="291">
        <f>C3+C10-C16</f>
        <v>22575.47657</v>
      </c>
      <c r="D17" s="49"/>
      <c r="E17" s="49"/>
      <c r="F17" s="49"/>
      <c r="G17" s="49"/>
      <c r="H17" s="45"/>
      <c r="I17" s="45"/>
      <c r="J17" s="45"/>
    </row>
    <row r="18" spans="1:10" ht="13.5">
      <c r="A18" s="49"/>
      <c r="B18" s="49"/>
      <c r="C18" s="53"/>
      <c r="D18" s="49"/>
      <c r="E18" s="49"/>
      <c r="F18" s="49"/>
      <c r="G18" s="49"/>
      <c r="H18" s="45"/>
      <c r="I18" s="45"/>
      <c r="J18" s="45"/>
    </row>
    <row r="19" spans="1:10" ht="13.5">
      <c r="A19" s="285" t="s">
        <v>828</v>
      </c>
      <c r="B19" s="49"/>
      <c r="C19" s="53"/>
      <c r="D19" s="49"/>
      <c r="E19" s="49"/>
      <c r="F19" s="49"/>
      <c r="G19" s="49"/>
      <c r="H19" s="45"/>
      <c r="I19" s="45"/>
      <c r="J19" s="45"/>
    </row>
    <row r="20" spans="1:10" ht="13.5">
      <c r="A20" s="285" t="s">
        <v>839</v>
      </c>
      <c r="B20" s="49"/>
      <c r="C20" s="53"/>
      <c r="D20" s="49"/>
      <c r="E20" s="49"/>
      <c r="F20" s="49"/>
      <c r="G20" s="49"/>
      <c r="H20" s="45"/>
      <c r="I20" s="45"/>
      <c r="J20" s="45"/>
    </row>
    <row r="21" spans="1:10" ht="13.5">
      <c r="A21" s="43"/>
      <c r="B21" s="43"/>
      <c r="C21" s="44"/>
      <c r="D21" s="49"/>
      <c r="E21" s="49"/>
      <c r="F21" s="49"/>
      <c r="G21" s="49"/>
      <c r="H21" s="45"/>
      <c r="I21" s="45"/>
      <c r="J21" s="45"/>
    </row>
    <row r="22" spans="1:10" ht="13.5">
      <c r="A22" s="43"/>
      <c r="B22" s="43"/>
      <c r="C22" s="44"/>
      <c r="D22" s="49"/>
      <c r="E22" s="49"/>
      <c r="F22" s="49"/>
      <c r="G22" s="49"/>
      <c r="H22" s="45"/>
      <c r="I22" s="45"/>
      <c r="J22" s="45"/>
    </row>
    <row r="23" spans="1:10" ht="13.5">
      <c r="A23" s="49"/>
      <c r="B23" s="49"/>
      <c r="C23" s="53"/>
      <c r="D23" s="49"/>
      <c r="E23" s="49"/>
      <c r="F23" s="49"/>
      <c r="G23" s="49"/>
      <c r="H23" s="45"/>
      <c r="I23" s="45"/>
      <c r="J23" s="45"/>
    </row>
    <row r="24" spans="1:10" ht="13.5">
      <c r="A24" s="49"/>
      <c r="B24" s="49"/>
      <c r="C24" s="53"/>
      <c r="D24" s="49"/>
      <c r="E24" s="49"/>
      <c r="F24" s="49"/>
      <c r="G24" s="49"/>
      <c r="H24" s="45"/>
      <c r="I24" s="45"/>
      <c r="J24" s="45"/>
    </row>
    <row r="25" spans="1:10" ht="13.5">
      <c r="A25" s="49"/>
      <c r="B25" s="49"/>
      <c r="C25" s="53"/>
      <c r="D25" s="49"/>
      <c r="E25" s="49"/>
      <c r="F25" s="49"/>
      <c r="G25" s="49"/>
      <c r="H25" s="45"/>
      <c r="I25" s="45"/>
      <c r="J25" s="45"/>
    </row>
    <row r="26" spans="1:10" ht="13.5">
      <c r="A26" s="49"/>
      <c r="B26" s="49"/>
      <c r="C26" s="53"/>
      <c r="D26" s="49"/>
      <c r="E26" s="49"/>
      <c r="F26" s="49"/>
      <c r="G26" s="49"/>
      <c r="H26" s="45"/>
      <c r="I26" s="45"/>
      <c r="J26" s="45"/>
    </row>
    <row r="27" spans="1:10" ht="13.5">
      <c r="A27" s="49"/>
      <c r="B27" s="49"/>
      <c r="C27" s="53"/>
      <c r="D27" s="49"/>
      <c r="E27" s="49"/>
      <c r="F27" s="49"/>
      <c r="G27" s="49"/>
      <c r="H27" s="45"/>
      <c r="I27" s="45"/>
      <c r="J27" s="45"/>
    </row>
    <row r="28" spans="1:10" ht="13.5">
      <c r="A28" s="49"/>
      <c r="B28" s="49"/>
      <c r="C28" s="53"/>
      <c r="D28" s="49"/>
      <c r="E28" s="49"/>
      <c r="F28" s="49"/>
      <c r="G28" s="49"/>
      <c r="H28" s="45"/>
      <c r="I28" s="45"/>
      <c r="J28" s="45"/>
    </row>
    <row r="29" spans="1:10" ht="13.5">
      <c r="A29" s="49"/>
      <c r="B29" s="49"/>
      <c r="C29" s="53"/>
      <c r="D29" s="49"/>
      <c r="E29" s="49"/>
      <c r="F29" s="49"/>
      <c r="G29" s="49"/>
      <c r="H29" s="45"/>
      <c r="I29" s="45"/>
      <c r="J29" s="45"/>
    </row>
    <row r="30" spans="1:10" ht="13.5">
      <c r="A30" s="45"/>
      <c r="B30" s="45"/>
      <c r="C30" s="46"/>
      <c r="D30" s="45"/>
      <c r="E30" s="45"/>
      <c r="F30" s="45"/>
      <c r="G30" s="45"/>
      <c r="H30" s="45"/>
      <c r="I30" s="45"/>
      <c r="J30" s="45"/>
    </row>
    <row r="31" spans="1:10" ht="13.5">
      <c r="A31" s="45"/>
      <c r="B31" s="45"/>
      <c r="C31" s="46"/>
      <c r="D31" s="45"/>
      <c r="E31" s="45"/>
      <c r="F31" s="45"/>
      <c r="G31" s="45"/>
      <c r="H31" s="45"/>
      <c r="I31" s="45"/>
      <c r="J31" s="45"/>
    </row>
    <row r="32" spans="1:10" ht="13.5">
      <c r="A32" s="45"/>
      <c r="B32" s="45"/>
      <c r="C32" s="46"/>
      <c r="D32" s="45"/>
      <c r="E32" s="45"/>
      <c r="F32" s="45"/>
      <c r="G32" s="45"/>
      <c r="H32" s="45"/>
      <c r="I32" s="45"/>
      <c r="J32" s="45"/>
    </row>
    <row r="33" spans="1:10" ht="13.5">
      <c r="A33" s="45"/>
      <c r="B33" s="45"/>
      <c r="C33" s="46"/>
      <c r="D33" s="45"/>
      <c r="E33" s="45"/>
      <c r="F33" s="45"/>
      <c r="G33" s="45"/>
      <c r="H33" s="45"/>
      <c r="I33" s="45"/>
      <c r="J33" s="45"/>
    </row>
    <row r="34" spans="1:10" ht="13.5">
      <c r="A34" s="45"/>
      <c r="B34" s="45"/>
      <c r="C34" s="46"/>
      <c r="D34" s="45"/>
      <c r="E34" s="45"/>
      <c r="F34" s="45"/>
      <c r="G34" s="45"/>
      <c r="H34" s="45"/>
      <c r="I34" s="45"/>
      <c r="J34" s="45"/>
    </row>
    <row r="35" spans="1:10" ht="13.5">
      <c r="A35" s="45"/>
      <c r="B35" s="45"/>
      <c r="D35" s="45"/>
      <c r="E35" s="45"/>
      <c r="F35" s="45"/>
      <c r="G35" s="45"/>
      <c r="H35" s="45"/>
      <c r="I35" s="45"/>
      <c r="J35" s="45"/>
    </row>
    <row r="36" spans="4:10" ht="13.5">
      <c r="D36" s="45"/>
      <c r="E36" s="45"/>
      <c r="F36" s="45"/>
      <c r="G36" s="45"/>
      <c r="H36" s="45"/>
      <c r="I36" s="45"/>
      <c r="J36" s="45"/>
    </row>
    <row r="37" spans="4:10" ht="13.5">
      <c r="D37" s="45"/>
      <c r="E37" s="45"/>
      <c r="F37" s="45"/>
      <c r="G37" s="45"/>
      <c r="H37" s="45"/>
      <c r="I37" s="45"/>
      <c r="J37" s="45"/>
    </row>
  </sheetData>
  <sheetProtection sheet="1"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theme="6" tint="0.5999900102615356"/>
  </sheetPr>
  <dimension ref="A1:F105"/>
  <sheetViews>
    <sheetView zoomScalePageLayoutView="0" workbookViewId="0" topLeftCell="A1">
      <pane ySplit="5" topLeftCell="A66" activePane="bottomLeft" state="frozen"/>
      <selection pane="topLeft" activeCell="F131" sqref="F131"/>
      <selection pane="bottomLeft" activeCell="D90" sqref="D90"/>
    </sheetView>
  </sheetViews>
  <sheetFormatPr defaultColWidth="9.140625" defaultRowHeight="15"/>
  <cols>
    <col min="1" max="1" width="60.421875" style="277" customWidth="1"/>
    <col min="2" max="2" width="13.8515625" style="278" customWidth="1"/>
    <col min="3" max="3" width="9.140625" style="278" customWidth="1"/>
    <col min="4" max="4" width="12.421875" style="276" customWidth="1"/>
    <col min="5" max="5" width="15.140625" style="276" customWidth="1"/>
    <col min="6" max="16384" width="9.140625" style="75" customWidth="1"/>
  </cols>
  <sheetData>
    <row r="1" spans="1:6" ht="15.75">
      <c r="A1" s="1141" t="s">
        <v>605</v>
      </c>
      <c r="B1" s="1141"/>
      <c r="C1" s="1141"/>
      <c r="D1" s="1141"/>
      <c r="E1" s="1141"/>
      <c r="F1" s="20"/>
    </row>
    <row r="2" spans="1:6" ht="12.75" customHeight="1" thickBot="1">
      <c r="A2" s="1142"/>
      <c r="B2" s="1142"/>
      <c r="C2" s="1142"/>
      <c r="D2" s="1142"/>
      <c r="E2" s="1142"/>
      <c r="F2" s="20"/>
    </row>
    <row r="3" spans="1:6" ht="27.75" customHeight="1" thickBot="1">
      <c r="A3" s="1150" t="s">
        <v>854</v>
      </c>
      <c r="B3" s="1151"/>
      <c r="C3" s="1151"/>
      <c r="D3" s="1151"/>
      <c r="E3" s="1152"/>
      <c r="F3" s="55"/>
    </row>
    <row r="4" spans="1:6" ht="15" customHeight="1" thickBot="1">
      <c r="A4" s="1145" t="s">
        <v>798</v>
      </c>
      <c r="B4" s="1146"/>
      <c r="C4" s="1146"/>
      <c r="D4" s="1146"/>
      <c r="E4" s="1147"/>
      <c r="F4" s="20"/>
    </row>
    <row r="5" spans="1:6" s="271" customFormat="1" ht="40.5" customHeight="1" thickBot="1">
      <c r="A5" s="30" t="s">
        <v>799</v>
      </c>
      <c r="B5" s="31" t="s">
        <v>847</v>
      </c>
      <c r="C5" s="32" t="s">
        <v>855</v>
      </c>
      <c r="D5" s="84" t="s">
        <v>48</v>
      </c>
      <c r="E5" s="85" t="s">
        <v>49</v>
      </c>
      <c r="F5" s="59"/>
    </row>
    <row r="6" spans="1:6" s="271" customFormat="1" ht="12.75" customHeight="1">
      <c r="A6" s="74" t="s">
        <v>562</v>
      </c>
      <c r="B6" s="1143"/>
      <c r="C6" s="1144"/>
      <c r="D6" s="86" t="s">
        <v>777</v>
      </c>
      <c r="E6" s="87" t="s">
        <v>696</v>
      </c>
      <c r="F6" s="56"/>
    </row>
    <row r="7" spans="1:6" ht="13.5">
      <c r="A7" s="26" t="s">
        <v>563</v>
      </c>
      <c r="B7" s="63" t="s">
        <v>564</v>
      </c>
      <c r="C7" s="60" t="s">
        <v>173</v>
      </c>
      <c r="D7" s="407">
        <f>SUM(D8:D11)</f>
        <v>32657.675219999997</v>
      </c>
      <c r="E7" s="408">
        <f>SUM(E8:E11)</f>
        <v>107.60315</v>
      </c>
      <c r="F7" s="61"/>
    </row>
    <row r="8" spans="1:6" ht="13.5">
      <c r="A8" s="22" t="s">
        <v>565</v>
      </c>
      <c r="B8" s="64">
        <v>501</v>
      </c>
      <c r="C8" s="62" t="s">
        <v>176</v>
      </c>
      <c r="D8" s="428">
        <v>26482.52148</v>
      </c>
      <c r="E8" s="429">
        <v>86.23188</v>
      </c>
      <c r="F8" s="61"/>
    </row>
    <row r="9" spans="1:6" ht="13.5">
      <c r="A9" s="22" t="s">
        <v>566</v>
      </c>
      <c r="B9" s="64">
        <v>502</v>
      </c>
      <c r="C9" s="62" t="s">
        <v>179</v>
      </c>
      <c r="D9" s="428">
        <v>6175.15374</v>
      </c>
      <c r="E9" s="429"/>
      <c r="F9" s="61"/>
    </row>
    <row r="10" spans="1:6" ht="13.5">
      <c r="A10" s="22" t="s">
        <v>567</v>
      </c>
      <c r="B10" s="64">
        <v>503</v>
      </c>
      <c r="C10" s="62" t="s">
        <v>182</v>
      </c>
      <c r="D10" s="428"/>
      <c r="E10" s="429"/>
      <c r="F10" s="61"/>
    </row>
    <row r="11" spans="1:6" ht="13.5">
      <c r="A11" s="22" t="s">
        <v>568</v>
      </c>
      <c r="B11" s="64">
        <v>504</v>
      </c>
      <c r="C11" s="62" t="s">
        <v>185</v>
      </c>
      <c r="D11" s="428"/>
      <c r="E11" s="429">
        <v>21.37127</v>
      </c>
      <c r="F11" s="61"/>
    </row>
    <row r="12" spans="1:6" ht="13.5">
      <c r="A12" s="22" t="s">
        <v>569</v>
      </c>
      <c r="B12" s="64" t="s">
        <v>570</v>
      </c>
      <c r="C12" s="62" t="s">
        <v>188</v>
      </c>
      <c r="D12" s="411">
        <f>SUM(D13:D16)</f>
        <v>70589.77099</v>
      </c>
      <c r="E12" s="412">
        <f>SUM(E13:E16)</f>
        <v>524.1656700000001</v>
      </c>
      <c r="F12" s="61"/>
    </row>
    <row r="13" spans="1:6" ht="13.5">
      <c r="A13" s="22" t="s">
        <v>571</v>
      </c>
      <c r="B13" s="64">
        <v>511</v>
      </c>
      <c r="C13" s="62" t="s">
        <v>191</v>
      </c>
      <c r="D13" s="428">
        <v>2119.70161</v>
      </c>
      <c r="E13" s="429">
        <v>6.20237</v>
      </c>
      <c r="F13" s="61"/>
    </row>
    <row r="14" spans="1:6" ht="13.5">
      <c r="A14" s="22" t="s">
        <v>572</v>
      </c>
      <c r="B14" s="64">
        <v>512</v>
      </c>
      <c r="C14" s="62" t="s">
        <v>194</v>
      </c>
      <c r="D14" s="428">
        <v>12861.67997</v>
      </c>
      <c r="E14" s="429">
        <v>3.92264</v>
      </c>
      <c r="F14" s="61"/>
    </row>
    <row r="15" spans="1:6" ht="13.5">
      <c r="A15" s="22" t="s">
        <v>573</v>
      </c>
      <c r="B15" s="64">
        <v>513</v>
      </c>
      <c r="C15" s="62" t="s">
        <v>197</v>
      </c>
      <c r="D15" s="428">
        <v>724.19496</v>
      </c>
      <c r="E15" s="429">
        <v>192.38262</v>
      </c>
      <c r="F15" s="61"/>
    </row>
    <row r="16" spans="1:6" ht="13.5">
      <c r="A16" s="22" t="s">
        <v>574</v>
      </c>
      <c r="B16" s="64">
        <v>518</v>
      </c>
      <c r="C16" s="62" t="s">
        <v>200</v>
      </c>
      <c r="D16" s="428">
        <v>54884.19445</v>
      </c>
      <c r="E16" s="429">
        <v>321.65804</v>
      </c>
      <c r="F16" s="61"/>
    </row>
    <row r="17" spans="1:6" ht="13.5">
      <c r="A17" s="22" t="s">
        <v>575</v>
      </c>
      <c r="B17" s="64" t="s">
        <v>576</v>
      </c>
      <c r="C17" s="62" t="s">
        <v>203</v>
      </c>
      <c r="D17" s="411">
        <f>SUM(D18:D22)</f>
        <v>406623.05335000006</v>
      </c>
      <c r="E17" s="412">
        <f>SUM(E18:E22)</f>
        <v>2059.447</v>
      </c>
      <c r="F17" s="61"/>
    </row>
    <row r="18" spans="1:6" ht="13.5">
      <c r="A18" s="22" t="s">
        <v>577</v>
      </c>
      <c r="B18" s="64">
        <v>521</v>
      </c>
      <c r="C18" s="62" t="s">
        <v>206</v>
      </c>
      <c r="D18" s="428">
        <v>304527.302</v>
      </c>
      <c r="E18" s="429">
        <v>1570.063</v>
      </c>
      <c r="F18" s="61"/>
    </row>
    <row r="19" spans="1:6" ht="13.5">
      <c r="A19" s="22" t="s">
        <v>578</v>
      </c>
      <c r="B19" s="64">
        <v>524</v>
      </c>
      <c r="C19" s="62" t="s">
        <v>209</v>
      </c>
      <c r="D19" s="428">
        <v>95898.955</v>
      </c>
      <c r="E19" s="429">
        <v>489.322</v>
      </c>
      <c r="F19" s="61"/>
    </row>
    <row r="20" spans="1:6" ht="13.5">
      <c r="A20" s="22" t="s">
        <v>579</v>
      </c>
      <c r="B20" s="64">
        <v>525</v>
      </c>
      <c r="C20" s="62" t="s">
        <v>212</v>
      </c>
      <c r="D20" s="428"/>
      <c r="E20" s="429"/>
      <c r="F20" s="61"/>
    </row>
    <row r="21" spans="1:6" ht="13.5">
      <c r="A21" s="22" t="s">
        <v>580</v>
      </c>
      <c r="B21" s="64">
        <v>527</v>
      </c>
      <c r="C21" s="62" t="s">
        <v>215</v>
      </c>
      <c r="D21" s="428">
        <v>2204.24935</v>
      </c>
      <c r="E21" s="429">
        <v>0.062</v>
      </c>
      <c r="F21" s="61"/>
    </row>
    <row r="22" spans="1:6" ht="13.5">
      <c r="A22" s="22" t="s">
        <v>581</v>
      </c>
      <c r="B22" s="64">
        <v>528</v>
      </c>
      <c r="C22" s="62" t="s">
        <v>218</v>
      </c>
      <c r="D22" s="428">
        <v>3992.547</v>
      </c>
      <c r="E22" s="429"/>
      <c r="F22" s="61"/>
    </row>
    <row r="23" spans="1:6" ht="13.5">
      <c r="A23" s="22" t="s">
        <v>582</v>
      </c>
      <c r="B23" s="64" t="s">
        <v>583</v>
      </c>
      <c r="C23" s="62" t="s">
        <v>221</v>
      </c>
      <c r="D23" s="411">
        <f>SUM(D24:D26)</f>
        <v>9.308</v>
      </c>
      <c r="E23" s="412">
        <f>SUM(E24:E26)</f>
        <v>0</v>
      </c>
      <c r="F23" s="61"/>
    </row>
    <row r="24" spans="1:6" ht="13.5">
      <c r="A24" s="22" t="s">
        <v>584</v>
      </c>
      <c r="B24" s="64">
        <v>531</v>
      </c>
      <c r="C24" s="62" t="s">
        <v>233</v>
      </c>
      <c r="D24" s="428">
        <v>6.045</v>
      </c>
      <c r="E24" s="429"/>
      <c r="F24" s="61"/>
    </row>
    <row r="25" spans="1:6" ht="13.5">
      <c r="A25" s="22" t="s">
        <v>585</v>
      </c>
      <c r="B25" s="64">
        <v>532</v>
      </c>
      <c r="C25" s="62" t="s">
        <v>236</v>
      </c>
      <c r="D25" s="428">
        <v>0.263</v>
      </c>
      <c r="E25" s="429"/>
      <c r="F25" s="61"/>
    </row>
    <row r="26" spans="1:6" ht="13.5">
      <c r="A26" s="22" t="s">
        <v>586</v>
      </c>
      <c r="B26" s="64">
        <v>538</v>
      </c>
      <c r="C26" s="62" t="s">
        <v>239</v>
      </c>
      <c r="D26" s="428">
        <v>3</v>
      </c>
      <c r="E26" s="429"/>
      <c r="F26" s="61"/>
    </row>
    <row r="27" spans="1:6" ht="13.5">
      <c r="A27" s="22" t="s">
        <v>587</v>
      </c>
      <c r="B27" s="64" t="s">
        <v>588</v>
      </c>
      <c r="C27" s="62" t="s">
        <v>242</v>
      </c>
      <c r="D27" s="411">
        <f>SUM(D28:D35)</f>
        <v>111821.98232</v>
      </c>
      <c r="E27" s="412">
        <f>SUM(E28:E35)</f>
        <v>188.73469999999998</v>
      </c>
      <c r="F27" s="61"/>
    </row>
    <row r="28" spans="1:6" ht="13.5">
      <c r="A28" s="22" t="s">
        <v>589</v>
      </c>
      <c r="B28" s="64">
        <v>541</v>
      </c>
      <c r="C28" s="62" t="s">
        <v>245</v>
      </c>
      <c r="D28" s="428"/>
      <c r="E28" s="429"/>
      <c r="F28" s="61"/>
    </row>
    <row r="29" spans="1:6" ht="13.5">
      <c r="A29" s="22" t="s">
        <v>590</v>
      </c>
      <c r="B29" s="64">
        <v>542</v>
      </c>
      <c r="C29" s="62" t="s">
        <v>248</v>
      </c>
      <c r="D29" s="428">
        <v>709.396</v>
      </c>
      <c r="E29" s="429"/>
      <c r="F29" s="61"/>
    </row>
    <row r="30" spans="1:6" ht="13.5">
      <c r="A30" s="22" t="s">
        <v>591</v>
      </c>
      <c r="B30" s="64">
        <v>543</v>
      </c>
      <c r="C30" s="62" t="s">
        <v>251</v>
      </c>
      <c r="D30" s="428"/>
      <c r="E30" s="429"/>
      <c r="F30" s="61"/>
    </row>
    <row r="31" spans="1:6" ht="13.5">
      <c r="A31" s="22" t="s">
        <v>592</v>
      </c>
      <c r="B31" s="64">
        <v>544</v>
      </c>
      <c r="C31" s="62" t="s">
        <v>254</v>
      </c>
      <c r="D31" s="428"/>
      <c r="E31" s="429"/>
      <c r="F31" s="61"/>
    </row>
    <row r="32" spans="1:6" ht="13.5">
      <c r="A32" s="22" t="s">
        <v>593</v>
      </c>
      <c r="B32" s="64">
        <v>545</v>
      </c>
      <c r="C32" s="62" t="s">
        <v>257</v>
      </c>
      <c r="D32" s="428">
        <v>797.01272</v>
      </c>
      <c r="E32" s="429">
        <v>1.09667</v>
      </c>
      <c r="F32" s="61"/>
    </row>
    <row r="33" spans="1:6" ht="13.5">
      <c r="A33" s="22" t="s">
        <v>594</v>
      </c>
      <c r="B33" s="64">
        <v>546</v>
      </c>
      <c r="C33" s="62" t="s">
        <v>260</v>
      </c>
      <c r="D33" s="428"/>
      <c r="E33" s="429"/>
      <c r="F33" s="61"/>
    </row>
    <row r="34" spans="1:6" ht="13.5">
      <c r="A34" s="22" t="s">
        <v>595</v>
      </c>
      <c r="B34" s="64">
        <v>548</v>
      </c>
      <c r="C34" s="62" t="s">
        <v>262</v>
      </c>
      <c r="D34" s="428">
        <v>91.27964</v>
      </c>
      <c r="E34" s="429"/>
      <c r="F34" s="61"/>
    </row>
    <row r="35" spans="1:6" ht="13.5">
      <c r="A35" s="22" t="s">
        <v>596</v>
      </c>
      <c r="B35" s="64">
        <v>549</v>
      </c>
      <c r="C35" s="62" t="s">
        <v>265</v>
      </c>
      <c r="D35" s="428">
        <v>110224.29396</v>
      </c>
      <c r="E35" s="429">
        <v>187.63803</v>
      </c>
      <c r="F35" s="61"/>
    </row>
    <row r="36" spans="1:6" ht="12.75" customHeight="1">
      <c r="A36" s="22" t="s">
        <v>890</v>
      </c>
      <c r="B36" s="64" t="s">
        <v>597</v>
      </c>
      <c r="C36" s="62" t="s">
        <v>268</v>
      </c>
      <c r="D36" s="411">
        <f>SUM(D37:D42)</f>
        <v>22540.4982</v>
      </c>
      <c r="E36" s="412">
        <f>SUM(E37:E42)</f>
        <v>0</v>
      </c>
      <c r="F36" s="61"/>
    </row>
    <row r="37" spans="1:6" ht="13.5">
      <c r="A37" s="22" t="s">
        <v>891</v>
      </c>
      <c r="B37" s="64">
        <v>551</v>
      </c>
      <c r="C37" s="62" t="s">
        <v>271</v>
      </c>
      <c r="D37" s="428">
        <v>22540.4982</v>
      </c>
      <c r="E37" s="429"/>
      <c r="F37" s="61"/>
    </row>
    <row r="38" spans="1:6" ht="12.75" customHeight="1">
      <c r="A38" s="22" t="s">
        <v>892</v>
      </c>
      <c r="B38" s="64">
        <v>552</v>
      </c>
      <c r="C38" s="62" t="s">
        <v>274</v>
      </c>
      <c r="D38" s="428"/>
      <c r="E38" s="429"/>
      <c r="F38" s="61"/>
    </row>
    <row r="39" spans="1:6" ht="13.5">
      <c r="A39" s="22" t="s">
        <v>598</v>
      </c>
      <c r="B39" s="64">
        <v>553</v>
      </c>
      <c r="C39" s="62" t="s">
        <v>277</v>
      </c>
      <c r="D39" s="428"/>
      <c r="E39" s="429"/>
      <c r="F39" s="61"/>
    </row>
    <row r="40" spans="1:6" ht="13.5">
      <c r="A40" s="22" t="s">
        <v>599</v>
      </c>
      <c r="B40" s="64">
        <v>554</v>
      </c>
      <c r="C40" s="62" t="s">
        <v>280</v>
      </c>
      <c r="D40" s="428"/>
      <c r="E40" s="429"/>
      <c r="F40" s="61"/>
    </row>
    <row r="41" spans="1:6" ht="13.5">
      <c r="A41" s="22" t="s">
        <v>600</v>
      </c>
      <c r="B41" s="64">
        <v>556</v>
      </c>
      <c r="C41" s="62" t="s">
        <v>283</v>
      </c>
      <c r="D41" s="428"/>
      <c r="E41" s="429"/>
      <c r="F41" s="61"/>
    </row>
    <row r="42" spans="1:6" ht="13.5">
      <c r="A42" s="22" t="s">
        <v>601</v>
      </c>
      <c r="B42" s="64">
        <v>559</v>
      </c>
      <c r="C42" s="62" t="s">
        <v>286</v>
      </c>
      <c r="D42" s="428"/>
      <c r="E42" s="429"/>
      <c r="F42" s="61"/>
    </row>
    <row r="43" spans="1:6" ht="13.5">
      <c r="A43" s="22" t="s">
        <v>602</v>
      </c>
      <c r="B43" s="64" t="s">
        <v>603</v>
      </c>
      <c r="C43" s="62" t="s">
        <v>289</v>
      </c>
      <c r="D43" s="411">
        <f>SUM(D44:D45)</f>
        <v>0</v>
      </c>
      <c r="E43" s="412">
        <f>SUM(E44:E45)</f>
        <v>0</v>
      </c>
      <c r="F43" s="61"/>
    </row>
    <row r="44" spans="1:6" ht="13.5">
      <c r="A44" s="22" t="s">
        <v>893</v>
      </c>
      <c r="B44" s="64">
        <v>581</v>
      </c>
      <c r="C44" s="62" t="s">
        <v>292</v>
      </c>
      <c r="D44" s="428"/>
      <c r="E44" s="429"/>
      <c r="F44" s="61"/>
    </row>
    <row r="45" spans="1:6" ht="13.5">
      <c r="A45" s="22" t="s">
        <v>604</v>
      </c>
      <c r="B45" s="64">
        <v>582</v>
      </c>
      <c r="C45" s="62" t="s">
        <v>294</v>
      </c>
      <c r="D45" s="428"/>
      <c r="E45" s="429"/>
      <c r="F45" s="61"/>
    </row>
    <row r="46" spans="1:6" ht="13.5">
      <c r="A46" s="22" t="s">
        <v>615</v>
      </c>
      <c r="B46" s="64" t="s">
        <v>616</v>
      </c>
      <c r="C46" s="62" t="s">
        <v>296</v>
      </c>
      <c r="D46" s="411">
        <f>D47</f>
        <v>0</v>
      </c>
      <c r="E46" s="412">
        <f>E47</f>
        <v>0</v>
      </c>
      <c r="F46" s="61"/>
    </row>
    <row r="47" spans="1:6" ht="13.5">
      <c r="A47" s="22" t="s">
        <v>617</v>
      </c>
      <c r="B47" s="64">
        <v>595</v>
      </c>
      <c r="C47" s="62" t="s">
        <v>299</v>
      </c>
      <c r="D47" s="428"/>
      <c r="E47" s="429"/>
      <c r="F47" s="61"/>
    </row>
    <row r="48" spans="1:6" ht="23.25" customHeight="1">
      <c r="A48" s="272" t="s">
        <v>618</v>
      </c>
      <c r="B48" s="274" t="s">
        <v>619</v>
      </c>
      <c r="C48" s="273" t="s">
        <v>302</v>
      </c>
      <c r="D48" s="411">
        <f>D7+D12+D17+D23+D27+D36+D43+D46</f>
        <v>644242.2880800001</v>
      </c>
      <c r="E48" s="412">
        <f>E7+E12+E17+E23+E27+E36+E43+E46</f>
        <v>2879.9505200000003</v>
      </c>
      <c r="F48" s="61"/>
    </row>
    <row r="49" spans="1:6" ht="12.75" customHeight="1">
      <c r="A49" s="272" t="s">
        <v>50</v>
      </c>
      <c r="B49" s="421">
        <v>799</v>
      </c>
      <c r="C49" s="422" t="s">
        <v>51</v>
      </c>
      <c r="D49" s="430">
        <v>17563.153</v>
      </c>
      <c r="E49" s="431">
        <v>19.65556</v>
      </c>
      <c r="F49" s="61"/>
    </row>
    <row r="50" spans="1:6" ht="15" thickBot="1">
      <c r="A50" s="423" t="s">
        <v>52</v>
      </c>
      <c r="B50" s="424" t="s">
        <v>53</v>
      </c>
      <c r="C50" s="425" t="s">
        <v>54</v>
      </c>
      <c r="D50" s="413">
        <f>D48+D49</f>
        <v>661805.4410800001</v>
      </c>
      <c r="E50" s="414">
        <f>E48+E49</f>
        <v>2899.6060800000005</v>
      </c>
      <c r="F50" s="61"/>
    </row>
    <row r="51" spans="1:6" ht="15" thickBot="1">
      <c r="A51" s="1153" t="s">
        <v>620</v>
      </c>
      <c r="B51" s="1154"/>
      <c r="C51" s="1154"/>
      <c r="D51" s="1154"/>
      <c r="E51" s="1155"/>
      <c r="F51" s="59"/>
    </row>
    <row r="52" spans="1:6" ht="13.5">
      <c r="A52" s="26" t="s">
        <v>621</v>
      </c>
      <c r="B52" s="279" t="s">
        <v>622</v>
      </c>
      <c r="C52" s="280" t="s">
        <v>305</v>
      </c>
      <c r="D52" s="415">
        <f>SUM(D53:D55)</f>
        <v>67354.80489</v>
      </c>
      <c r="E52" s="416">
        <f>SUM(E53:E55)</f>
        <v>4912.23634</v>
      </c>
      <c r="F52" s="61"/>
    </row>
    <row r="53" spans="1:6" ht="13.5">
      <c r="A53" s="22" t="s">
        <v>623</v>
      </c>
      <c r="B53" s="64">
        <v>601</v>
      </c>
      <c r="C53" s="62" t="s">
        <v>308</v>
      </c>
      <c r="D53" s="428"/>
      <c r="E53" s="429"/>
      <c r="F53" s="61"/>
    </row>
    <row r="54" spans="1:6" ht="13.5">
      <c r="A54" s="22" t="s">
        <v>624</v>
      </c>
      <c r="B54" s="64">
        <v>602</v>
      </c>
      <c r="C54" s="62" t="s">
        <v>311</v>
      </c>
      <c r="D54" s="428">
        <v>67354.80489</v>
      </c>
      <c r="E54" s="429">
        <v>4881.30824</v>
      </c>
      <c r="F54" s="61"/>
    </row>
    <row r="55" spans="1:6" ht="13.5">
      <c r="A55" s="22" t="s">
        <v>625</v>
      </c>
      <c r="B55" s="64">
        <v>604</v>
      </c>
      <c r="C55" s="62" t="s">
        <v>314</v>
      </c>
      <c r="D55" s="428"/>
      <c r="E55" s="429">
        <v>30.9281</v>
      </c>
      <c r="F55" s="61"/>
    </row>
    <row r="56" spans="1:6" ht="13.5">
      <c r="A56" s="22" t="s">
        <v>626</v>
      </c>
      <c r="B56" s="64" t="s">
        <v>627</v>
      </c>
      <c r="C56" s="62" t="s">
        <v>317</v>
      </c>
      <c r="D56" s="411">
        <f>SUM(D57:D60)</f>
        <v>0</v>
      </c>
      <c r="E56" s="412">
        <f>SUM(E57:E60)</f>
        <v>0</v>
      </c>
      <c r="F56" s="61"/>
    </row>
    <row r="57" spans="1:6" ht="13.5">
      <c r="A57" s="22" t="s">
        <v>628</v>
      </c>
      <c r="B57" s="64">
        <v>611</v>
      </c>
      <c r="C57" s="62" t="s">
        <v>320</v>
      </c>
      <c r="D57" s="428"/>
      <c r="E57" s="429"/>
      <c r="F57" s="61"/>
    </row>
    <row r="58" spans="1:6" ht="13.5">
      <c r="A58" s="22" t="s">
        <v>629</v>
      </c>
      <c r="B58" s="64">
        <v>612</v>
      </c>
      <c r="C58" s="62" t="s">
        <v>323</v>
      </c>
      <c r="D58" s="428"/>
      <c r="E58" s="429"/>
      <c r="F58" s="61"/>
    </row>
    <row r="59" spans="1:6" ht="13.5">
      <c r="A59" s="22" t="s">
        <v>630</v>
      </c>
      <c r="B59" s="64">
        <v>613</v>
      </c>
      <c r="C59" s="62" t="s">
        <v>326</v>
      </c>
      <c r="D59" s="428"/>
      <c r="E59" s="429"/>
      <c r="F59" s="61"/>
    </row>
    <row r="60" spans="1:6" ht="13.5">
      <c r="A60" s="22" t="s">
        <v>631</v>
      </c>
      <c r="B60" s="64">
        <v>614</v>
      </c>
      <c r="C60" s="62" t="s">
        <v>329</v>
      </c>
      <c r="D60" s="428"/>
      <c r="E60" s="429"/>
      <c r="F60" s="61"/>
    </row>
    <row r="61" spans="1:6" ht="13.5">
      <c r="A61" s="22" t="s">
        <v>632</v>
      </c>
      <c r="B61" s="64" t="s">
        <v>633</v>
      </c>
      <c r="C61" s="62" t="s">
        <v>332</v>
      </c>
      <c r="D61" s="411">
        <f>SUM(D62:D65)</f>
        <v>0</v>
      </c>
      <c r="E61" s="412">
        <f>SUM(E62:E65)</f>
        <v>0</v>
      </c>
      <c r="F61" s="61"/>
    </row>
    <row r="62" spans="1:6" ht="13.5">
      <c r="A62" s="22" t="s">
        <v>634</v>
      </c>
      <c r="B62" s="64">
        <v>621</v>
      </c>
      <c r="C62" s="62" t="s">
        <v>335</v>
      </c>
      <c r="D62" s="428"/>
      <c r="E62" s="429"/>
      <c r="F62" s="61"/>
    </row>
    <row r="63" spans="1:6" ht="13.5">
      <c r="A63" s="22" t="s">
        <v>635</v>
      </c>
      <c r="B63" s="64">
        <v>622</v>
      </c>
      <c r="C63" s="62" t="s">
        <v>338</v>
      </c>
      <c r="D63" s="428"/>
      <c r="E63" s="429"/>
      <c r="F63" s="61"/>
    </row>
    <row r="64" spans="1:6" ht="13.5">
      <c r="A64" s="22" t="s">
        <v>636</v>
      </c>
      <c r="B64" s="64">
        <v>623</v>
      </c>
      <c r="C64" s="62" t="s">
        <v>341</v>
      </c>
      <c r="D64" s="428"/>
      <c r="E64" s="429"/>
      <c r="F64" s="61"/>
    </row>
    <row r="65" spans="1:6" ht="13.5">
      <c r="A65" s="22" t="s">
        <v>637</v>
      </c>
      <c r="B65" s="64">
        <v>624</v>
      </c>
      <c r="C65" s="62" t="s">
        <v>343</v>
      </c>
      <c r="D65" s="428"/>
      <c r="E65" s="429"/>
      <c r="F65" s="61"/>
    </row>
    <row r="66" spans="1:6" ht="13.5">
      <c r="A66" s="22" t="s">
        <v>638</v>
      </c>
      <c r="B66" s="64" t="s">
        <v>639</v>
      </c>
      <c r="C66" s="62" t="s">
        <v>346</v>
      </c>
      <c r="D66" s="411">
        <f>SUM(D67:D73)</f>
        <v>66020.90295</v>
      </c>
      <c r="E66" s="412">
        <f>SUM(E67:E73)</f>
        <v>19.453180000000003</v>
      </c>
      <c r="F66" s="61"/>
    </row>
    <row r="67" spans="1:6" ht="13.5">
      <c r="A67" s="22" t="s">
        <v>640</v>
      </c>
      <c r="B67" s="64">
        <v>641</v>
      </c>
      <c r="C67" s="62" t="s">
        <v>349</v>
      </c>
      <c r="D67" s="428">
        <v>24</v>
      </c>
      <c r="E67" s="429">
        <v>18.99276</v>
      </c>
      <c r="F67" s="61"/>
    </row>
    <row r="68" spans="1:6" ht="13.5">
      <c r="A68" s="22" t="s">
        <v>641</v>
      </c>
      <c r="B68" s="64">
        <v>642</v>
      </c>
      <c r="C68" s="62" t="s">
        <v>351</v>
      </c>
      <c r="D68" s="428"/>
      <c r="E68" s="429"/>
      <c r="F68" s="61"/>
    </row>
    <row r="69" spans="1:6" ht="13.5">
      <c r="A69" s="22" t="s">
        <v>642</v>
      </c>
      <c r="B69" s="64">
        <v>643</v>
      </c>
      <c r="C69" s="62" t="s">
        <v>354</v>
      </c>
      <c r="D69" s="428"/>
      <c r="E69" s="429"/>
      <c r="F69" s="61"/>
    </row>
    <row r="70" spans="1:6" ht="13.5">
      <c r="A70" s="22" t="s">
        <v>643</v>
      </c>
      <c r="B70" s="64">
        <v>644</v>
      </c>
      <c r="C70" s="62" t="s">
        <v>357</v>
      </c>
      <c r="D70" s="428">
        <v>135.85988</v>
      </c>
      <c r="E70" s="429"/>
      <c r="F70" s="61"/>
    </row>
    <row r="71" spans="1:6" ht="13.5">
      <c r="A71" s="22" t="s">
        <v>644</v>
      </c>
      <c r="B71" s="64">
        <v>645</v>
      </c>
      <c r="C71" s="62" t="s">
        <v>360</v>
      </c>
      <c r="D71" s="428">
        <v>202.99512</v>
      </c>
      <c r="E71" s="429">
        <v>0.44854</v>
      </c>
      <c r="F71" s="61"/>
    </row>
    <row r="72" spans="1:6" ht="12.75" customHeight="1">
      <c r="A72" s="22" t="s">
        <v>645</v>
      </c>
      <c r="B72" s="64">
        <v>648</v>
      </c>
      <c r="C72" s="62" t="s">
        <v>363</v>
      </c>
      <c r="D72" s="428">
        <v>44371.95351</v>
      </c>
      <c r="E72" s="429"/>
      <c r="F72" s="61"/>
    </row>
    <row r="73" spans="1:6" ht="13.5">
      <c r="A73" s="22" t="s">
        <v>646</v>
      </c>
      <c r="B73" s="64">
        <v>649</v>
      </c>
      <c r="C73" s="62" t="s">
        <v>366</v>
      </c>
      <c r="D73" s="428">
        <v>21286.09444</v>
      </c>
      <c r="E73" s="429">
        <v>0.01188</v>
      </c>
      <c r="F73" s="61"/>
    </row>
    <row r="74" spans="1:6" ht="13.5">
      <c r="A74" s="22" t="s">
        <v>894</v>
      </c>
      <c r="B74" s="64" t="s">
        <v>647</v>
      </c>
      <c r="C74" s="62" t="s">
        <v>368</v>
      </c>
      <c r="D74" s="411">
        <f>SUM(D75:D81)</f>
        <v>0</v>
      </c>
      <c r="E74" s="412">
        <f>SUM(E75:E81)</f>
        <v>0</v>
      </c>
      <c r="F74" s="61"/>
    </row>
    <row r="75" spans="1:6" ht="13.5">
      <c r="A75" s="22" t="s">
        <v>895</v>
      </c>
      <c r="B75" s="64">
        <v>652</v>
      </c>
      <c r="C75" s="62" t="s">
        <v>371</v>
      </c>
      <c r="D75" s="428"/>
      <c r="E75" s="429"/>
      <c r="F75" s="61"/>
    </row>
    <row r="76" spans="1:6" ht="13.5">
      <c r="A76" s="22" t="s">
        <v>648</v>
      </c>
      <c r="B76" s="64">
        <v>653</v>
      </c>
      <c r="C76" s="62" t="s">
        <v>373</v>
      </c>
      <c r="D76" s="428"/>
      <c r="E76" s="429"/>
      <c r="F76" s="61"/>
    </row>
    <row r="77" spans="1:6" ht="13.5">
      <c r="A77" s="22" t="s">
        <v>649</v>
      </c>
      <c r="B77" s="64">
        <v>654</v>
      </c>
      <c r="C77" s="62" t="s">
        <v>375</v>
      </c>
      <c r="D77" s="428"/>
      <c r="E77" s="429"/>
      <c r="F77" s="61"/>
    </row>
    <row r="78" spans="1:6" ht="13.5">
      <c r="A78" s="22" t="s">
        <v>650</v>
      </c>
      <c r="B78" s="64">
        <v>655</v>
      </c>
      <c r="C78" s="62" t="s">
        <v>378</v>
      </c>
      <c r="D78" s="428"/>
      <c r="E78" s="429"/>
      <c r="F78" s="61"/>
    </row>
    <row r="79" spans="1:6" ht="13.5">
      <c r="A79" s="22" t="s">
        <v>651</v>
      </c>
      <c r="B79" s="64">
        <v>656</v>
      </c>
      <c r="C79" s="62" t="s">
        <v>381</v>
      </c>
      <c r="D79" s="428"/>
      <c r="E79" s="429"/>
      <c r="F79" s="61"/>
    </row>
    <row r="80" spans="1:6" ht="13.5">
      <c r="A80" s="22" t="s">
        <v>652</v>
      </c>
      <c r="B80" s="64">
        <v>657</v>
      </c>
      <c r="C80" s="62" t="s">
        <v>384</v>
      </c>
      <c r="D80" s="428"/>
      <c r="E80" s="429"/>
      <c r="F80" s="61"/>
    </row>
    <row r="81" spans="1:6" ht="13.5">
      <c r="A81" s="22" t="s">
        <v>653</v>
      </c>
      <c r="B81" s="64">
        <v>659</v>
      </c>
      <c r="C81" s="62" t="s">
        <v>387</v>
      </c>
      <c r="D81" s="428"/>
      <c r="E81" s="429"/>
      <c r="F81" s="61"/>
    </row>
    <row r="82" spans="1:6" ht="13.5">
      <c r="A82" s="22" t="s">
        <v>654</v>
      </c>
      <c r="B82" s="64" t="s">
        <v>655</v>
      </c>
      <c r="C82" s="62" t="s">
        <v>390</v>
      </c>
      <c r="D82" s="411">
        <f>SUM(D83:D85)</f>
        <v>0</v>
      </c>
      <c r="E82" s="412">
        <f>SUM(E83:E85)</f>
        <v>0</v>
      </c>
      <c r="F82" s="61"/>
    </row>
    <row r="83" spans="1:6" ht="13.5">
      <c r="A83" s="22" t="s">
        <v>656</v>
      </c>
      <c r="B83" s="64">
        <v>681</v>
      </c>
      <c r="C83" s="62" t="s">
        <v>394</v>
      </c>
      <c r="D83" s="428"/>
      <c r="E83" s="429"/>
      <c r="F83" s="61"/>
    </row>
    <row r="84" spans="1:6" ht="13.5">
      <c r="A84" s="22" t="s">
        <v>657</v>
      </c>
      <c r="B84" s="64">
        <v>682</v>
      </c>
      <c r="C84" s="62" t="s">
        <v>397</v>
      </c>
      <c r="D84" s="428"/>
      <c r="E84" s="429"/>
      <c r="F84" s="61"/>
    </row>
    <row r="85" spans="1:6" ht="13.5">
      <c r="A85" s="22" t="s">
        <v>658</v>
      </c>
      <c r="B85" s="64">
        <v>684</v>
      </c>
      <c r="C85" s="62" t="s">
        <v>400</v>
      </c>
      <c r="D85" s="428"/>
      <c r="E85" s="429"/>
      <c r="F85" s="61"/>
    </row>
    <row r="86" spans="1:6" ht="13.5">
      <c r="A86" s="22" t="s">
        <v>659</v>
      </c>
      <c r="B86" s="64" t="s">
        <v>660</v>
      </c>
      <c r="C86" s="62" t="s">
        <v>403</v>
      </c>
      <c r="D86" s="411">
        <f>D87</f>
        <v>533980.95757</v>
      </c>
      <c r="E86" s="412">
        <f>E87</f>
        <v>0</v>
      </c>
      <c r="F86" s="61"/>
    </row>
    <row r="87" spans="1:6" ht="13.5">
      <c r="A87" s="22" t="s">
        <v>661</v>
      </c>
      <c r="B87" s="64">
        <v>691</v>
      </c>
      <c r="C87" s="62" t="s">
        <v>406</v>
      </c>
      <c r="D87" s="428">
        <v>533980.95757</v>
      </c>
      <c r="E87" s="429"/>
      <c r="F87" s="61"/>
    </row>
    <row r="88" spans="1:6" ht="27.75">
      <c r="A88" s="22" t="s">
        <v>662</v>
      </c>
      <c r="B88" s="65" t="s">
        <v>852</v>
      </c>
      <c r="C88" s="62" t="s">
        <v>409</v>
      </c>
      <c r="D88" s="411">
        <f>D52+D56+D61+D66+D74+D82+D86</f>
        <v>667356.6654099999</v>
      </c>
      <c r="E88" s="412">
        <f>E52+E56+E61+E66+E74+E82+E86</f>
        <v>4931.689520000001</v>
      </c>
      <c r="F88" s="61"/>
    </row>
    <row r="89" spans="1:6" ht="13.5">
      <c r="A89" s="397" t="s">
        <v>55</v>
      </c>
      <c r="B89" s="399">
        <v>899</v>
      </c>
      <c r="C89" s="398" t="s">
        <v>56</v>
      </c>
      <c r="D89" s="428">
        <v>1832.40266</v>
      </c>
      <c r="E89" s="429">
        <v>105.955</v>
      </c>
      <c r="F89" s="61"/>
    </row>
    <row r="90" spans="1:6" ht="13.5">
      <c r="A90" s="397" t="s">
        <v>57</v>
      </c>
      <c r="B90" s="399">
        <v>692</v>
      </c>
      <c r="C90" s="398" t="s">
        <v>58</v>
      </c>
      <c r="D90" s="428">
        <v>4474.16307</v>
      </c>
      <c r="E90" s="429"/>
      <c r="F90" s="61"/>
    </row>
    <row r="91" spans="1:6" ht="12.75" customHeight="1">
      <c r="A91" s="400" t="s">
        <v>59</v>
      </c>
      <c r="B91" s="401" t="s">
        <v>61</v>
      </c>
      <c r="C91" s="402" t="s">
        <v>60</v>
      </c>
      <c r="D91" s="417">
        <f>SUM(D88:D90)</f>
        <v>673663.2311399999</v>
      </c>
      <c r="E91" s="418">
        <f>SUM(E88:E90)</f>
        <v>5037.644520000001</v>
      </c>
      <c r="F91" s="61"/>
    </row>
    <row r="92" spans="1:6" ht="12.75" customHeight="1">
      <c r="A92" s="66" t="s">
        <v>663</v>
      </c>
      <c r="B92" s="403" t="s">
        <v>62</v>
      </c>
      <c r="C92" s="404" t="s">
        <v>412</v>
      </c>
      <c r="D92" s="417">
        <f>D91-D50</f>
        <v>11857.790059999796</v>
      </c>
      <c r="E92" s="418">
        <f>E91-E50</f>
        <v>2138.0384400000003</v>
      </c>
      <c r="F92" s="61"/>
    </row>
    <row r="93" spans="1:6" ht="12.75" customHeight="1">
      <c r="A93" s="22" t="s">
        <v>664</v>
      </c>
      <c r="B93" s="64">
        <v>591</v>
      </c>
      <c r="C93" s="62" t="s">
        <v>415</v>
      </c>
      <c r="D93" s="428"/>
      <c r="E93" s="429">
        <v>1013.151</v>
      </c>
      <c r="F93" s="61"/>
    </row>
    <row r="94" spans="1:6" ht="12.75" customHeight="1" thickBot="1">
      <c r="A94" s="275" t="s">
        <v>665</v>
      </c>
      <c r="B94" s="405" t="s">
        <v>666</v>
      </c>
      <c r="C94" s="406" t="s">
        <v>418</v>
      </c>
      <c r="D94" s="419">
        <f>D92-D93</f>
        <v>11857.790059999796</v>
      </c>
      <c r="E94" s="420">
        <f>E92-E93</f>
        <v>1124.8874400000004</v>
      </c>
      <c r="F94" s="61"/>
    </row>
    <row r="95" spans="1:6" ht="12.75" customHeight="1" thickBot="1">
      <c r="A95" s="1158"/>
      <c r="B95" s="1159"/>
      <c r="C95" s="1160"/>
      <c r="D95" s="1156" t="s">
        <v>909</v>
      </c>
      <c r="E95" s="1157"/>
      <c r="F95" s="55"/>
    </row>
    <row r="96" spans="1:6" ht="13.5">
      <c r="A96" s="184" t="s">
        <v>667</v>
      </c>
      <c r="B96" s="24" t="s">
        <v>778</v>
      </c>
      <c r="C96" s="25" t="s">
        <v>421</v>
      </c>
      <c r="D96" s="1161">
        <f>+D92+E92</f>
        <v>13995.828499999796</v>
      </c>
      <c r="E96" s="1162"/>
      <c r="F96" s="20"/>
    </row>
    <row r="97" spans="1:6" ht="15" thickBot="1">
      <c r="A97" s="183" t="s">
        <v>668</v>
      </c>
      <c r="B97" s="27" t="s">
        <v>779</v>
      </c>
      <c r="C97" s="23" t="s">
        <v>424</v>
      </c>
      <c r="D97" s="1148">
        <f>+D94+E94</f>
        <v>12982.677499999796</v>
      </c>
      <c r="E97" s="1149"/>
      <c r="F97" s="20"/>
    </row>
    <row r="98" spans="1:6" ht="13.5">
      <c r="A98" s="67"/>
      <c r="B98" s="29"/>
      <c r="C98" s="29"/>
      <c r="D98" s="83"/>
      <c r="E98" s="83"/>
      <c r="F98" s="20"/>
    </row>
    <row r="99" spans="1:6" ht="13.5">
      <c r="A99" s="28" t="s">
        <v>828</v>
      </c>
      <c r="B99" s="29"/>
      <c r="C99" s="29"/>
      <c r="D99" s="83"/>
      <c r="E99" s="83"/>
      <c r="F99" s="20"/>
    </row>
    <row r="100" spans="1:6" ht="13.5">
      <c r="A100" s="20" t="s">
        <v>853</v>
      </c>
      <c r="B100" s="29"/>
      <c r="C100" s="29"/>
      <c r="D100" s="83"/>
      <c r="E100" s="83"/>
      <c r="F100" s="20"/>
    </row>
    <row r="101" spans="1:6" ht="13.5">
      <c r="A101" s="20" t="s">
        <v>856</v>
      </c>
      <c r="B101" s="21"/>
      <c r="C101" s="21"/>
      <c r="D101" s="83"/>
      <c r="E101" s="83"/>
      <c r="F101" s="20"/>
    </row>
    <row r="102" spans="1:6" ht="13.5">
      <c r="A102" s="75" t="s">
        <v>850</v>
      </c>
      <c r="B102" s="21"/>
      <c r="C102" s="21"/>
      <c r="D102" s="83"/>
      <c r="E102" s="83"/>
      <c r="F102" s="20"/>
    </row>
    <row r="103" spans="1:6" ht="13.5">
      <c r="A103" s="75"/>
      <c r="B103" s="58"/>
      <c r="C103" s="58"/>
      <c r="D103" s="83"/>
      <c r="E103" s="83"/>
      <c r="F103" s="20"/>
    </row>
    <row r="104" spans="1:6" ht="13.5">
      <c r="A104" s="28"/>
      <c r="B104" s="58"/>
      <c r="C104" s="58"/>
      <c r="D104" s="83"/>
      <c r="E104" s="83"/>
      <c r="F104" s="20"/>
    </row>
    <row r="105" spans="1:6" ht="13.5">
      <c r="A105" s="28"/>
      <c r="B105" s="58"/>
      <c r="C105" s="58"/>
      <c r="D105" s="83"/>
      <c r="E105" s="83"/>
      <c r="F105" s="20"/>
    </row>
  </sheetData>
  <sheetProtection sheet="1"/>
  <mergeCells count="10">
    <mergeCell ref="A1:E1"/>
    <mergeCell ref="A2:E2"/>
    <mergeCell ref="B6:C6"/>
    <mergeCell ref="A4:E4"/>
    <mergeCell ref="D96:E96"/>
    <mergeCell ref="D97:E97"/>
    <mergeCell ref="A3:E3"/>
    <mergeCell ref="A51:E51"/>
    <mergeCell ref="A95:C95"/>
    <mergeCell ref="D95:E95"/>
  </mergeCells>
  <printOptions/>
  <pageMargins left="0.7086614173228347" right="0" top="0.3937007874015748" bottom="0.3937007874015748" header="0.5118110236220472" footer="0.5118110236220472"/>
  <pageSetup horizontalDpi="600" verticalDpi="600" orientation="portrait" paperSize="9" scale="80"/>
  <rowBreaks count="1" manualBreakCount="1">
    <brk id="50" max="4" man="1"/>
  </rowBreaks>
</worksheet>
</file>

<file path=xl/worksheets/sheet4.xml><?xml version="1.0" encoding="utf-8"?>
<worksheet xmlns="http://schemas.openxmlformats.org/spreadsheetml/2006/main" xmlns:r="http://schemas.openxmlformats.org/officeDocument/2006/relationships">
  <sheetPr>
    <tabColor theme="6" tint="0.5999900102615356"/>
  </sheetPr>
  <dimension ref="A1:F105"/>
  <sheetViews>
    <sheetView zoomScalePageLayoutView="0" workbookViewId="0" topLeftCell="A1">
      <pane ySplit="5" topLeftCell="A6" activePane="bottomLeft" state="frozen"/>
      <selection pane="topLeft" activeCell="F131" sqref="F131"/>
      <selection pane="bottomLeft" activeCell="D8" sqref="D8"/>
    </sheetView>
  </sheetViews>
  <sheetFormatPr defaultColWidth="9.140625" defaultRowHeight="15"/>
  <cols>
    <col min="1" max="1" width="60.421875" style="277" customWidth="1"/>
    <col min="2" max="2" width="13.8515625" style="278" customWidth="1"/>
    <col min="3" max="3" width="9.140625" style="278" customWidth="1"/>
    <col min="4" max="4" width="12.421875" style="276" customWidth="1"/>
    <col min="5" max="5" width="15.140625" style="276" customWidth="1"/>
    <col min="6" max="16384" width="9.140625" style="75" customWidth="1"/>
  </cols>
  <sheetData>
    <row r="1" spans="1:6" ht="15.75">
      <c r="A1" s="1141" t="s">
        <v>606</v>
      </c>
      <c r="B1" s="1141"/>
      <c r="C1" s="1141"/>
      <c r="D1" s="1141"/>
      <c r="E1" s="1141"/>
      <c r="F1" s="20"/>
    </row>
    <row r="2" spans="1:6" ht="12.75" customHeight="1" thickBot="1">
      <c r="A2" s="1142"/>
      <c r="B2" s="1142"/>
      <c r="C2" s="1142"/>
      <c r="D2" s="1142"/>
      <c r="E2" s="1142"/>
      <c r="F2" s="20"/>
    </row>
    <row r="3" spans="1:6" ht="27.75" customHeight="1" thickBot="1">
      <c r="A3" s="1150" t="s">
        <v>854</v>
      </c>
      <c r="B3" s="1151"/>
      <c r="C3" s="1151"/>
      <c r="D3" s="1151"/>
      <c r="E3" s="1152"/>
      <c r="F3" s="55"/>
    </row>
    <row r="4" spans="1:6" ht="15" customHeight="1" thickBot="1">
      <c r="A4" s="1145" t="s">
        <v>798</v>
      </c>
      <c r="B4" s="1146"/>
      <c r="C4" s="1146"/>
      <c r="D4" s="1146"/>
      <c r="E4" s="1147"/>
      <c r="F4" s="20"/>
    </row>
    <row r="5" spans="1:6" s="271" customFormat="1" ht="40.5" customHeight="1" thickBot="1">
      <c r="A5" s="30" t="s">
        <v>799</v>
      </c>
      <c r="B5" s="31" t="s">
        <v>847</v>
      </c>
      <c r="C5" s="32" t="s">
        <v>855</v>
      </c>
      <c r="D5" s="84" t="s">
        <v>48</v>
      </c>
      <c r="E5" s="85" t="s">
        <v>49</v>
      </c>
      <c r="F5" s="59"/>
    </row>
    <row r="6" spans="1:6" s="271" customFormat="1" ht="12.75" customHeight="1">
      <c r="A6" s="74" t="s">
        <v>562</v>
      </c>
      <c r="B6" s="1143"/>
      <c r="C6" s="1144"/>
      <c r="D6" s="86" t="s">
        <v>777</v>
      </c>
      <c r="E6" s="87" t="s">
        <v>696</v>
      </c>
      <c r="F6" s="56"/>
    </row>
    <row r="7" spans="1:6" ht="13.5">
      <c r="A7" s="26" t="s">
        <v>563</v>
      </c>
      <c r="B7" s="63" t="s">
        <v>564</v>
      </c>
      <c r="C7" s="60" t="s">
        <v>173</v>
      </c>
      <c r="D7" s="407">
        <f>SUM(D8:D11)</f>
        <v>0</v>
      </c>
      <c r="E7" s="408">
        <f>SUM(E8:E11)</f>
        <v>0</v>
      </c>
      <c r="F7" s="61"/>
    </row>
    <row r="8" spans="1:6" ht="13.5">
      <c r="A8" s="22" t="s">
        <v>565</v>
      </c>
      <c r="B8" s="64">
        <v>501</v>
      </c>
      <c r="C8" s="62" t="s">
        <v>176</v>
      </c>
      <c r="D8" s="428"/>
      <c r="E8" s="429"/>
      <c r="F8" s="61"/>
    </row>
    <row r="9" spans="1:6" ht="13.5">
      <c r="A9" s="22" t="s">
        <v>566</v>
      </c>
      <c r="B9" s="64">
        <v>502</v>
      </c>
      <c r="C9" s="62" t="s">
        <v>179</v>
      </c>
      <c r="D9" s="428"/>
      <c r="E9" s="429"/>
      <c r="F9" s="61"/>
    </row>
    <row r="10" spans="1:6" ht="13.5">
      <c r="A10" s="22" t="s">
        <v>567</v>
      </c>
      <c r="B10" s="64">
        <v>503</v>
      </c>
      <c r="C10" s="62" t="s">
        <v>182</v>
      </c>
      <c r="D10" s="428"/>
      <c r="E10" s="429"/>
      <c r="F10" s="61"/>
    </row>
    <row r="11" spans="1:6" ht="13.5">
      <c r="A11" s="22" t="s">
        <v>568</v>
      </c>
      <c r="B11" s="64">
        <v>504</v>
      </c>
      <c r="C11" s="62" t="s">
        <v>185</v>
      </c>
      <c r="D11" s="428"/>
      <c r="E11" s="429"/>
      <c r="F11" s="61"/>
    </row>
    <row r="12" spans="1:6" ht="13.5">
      <c r="A12" s="22" t="s">
        <v>569</v>
      </c>
      <c r="B12" s="64" t="s">
        <v>570</v>
      </c>
      <c r="C12" s="62" t="s">
        <v>188</v>
      </c>
      <c r="D12" s="411">
        <f>SUM(D13:D16)</f>
        <v>0</v>
      </c>
      <c r="E12" s="412">
        <f>SUM(E13:E16)</f>
        <v>0</v>
      </c>
      <c r="F12" s="61"/>
    </row>
    <row r="13" spans="1:6" ht="13.5">
      <c r="A13" s="22" t="s">
        <v>571</v>
      </c>
      <c r="B13" s="64">
        <v>511</v>
      </c>
      <c r="C13" s="62" t="s">
        <v>191</v>
      </c>
      <c r="D13" s="428"/>
      <c r="E13" s="429"/>
      <c r="F13" s="61"/>
    </row>
    <row r="14" spans="1:6" ht="13.5">
      <c r="A14" s="22" t="s">
        <v>572</v>
      </c>
      <c r="B14" s="64">
        <v>512</v>
      </c>
      <c r="C14" s="62" t="s">
        <v>194</v>
      </c>
      <c r="D14" s="428"/>
      <c r="E14" s="429"/>
      <c r="F14" s="61"/>
    </row>
    <row r="15" spans="1:6" ht="13.5">
      <c r="A15" s="22" t="s">
        <v>573</v>
      </c>
      <c r="B15" s="64">
        <v>513</v>
      </c>
      <c r="C15" s="62" t="s">
        <v>197</v>
      </c>
      <c r="D15" s="428"/>
      <c r="E15" s="429"/>
      <c r="F15" s="61"/>
    </row>
    <row r="16" spans="1:6" ht="13.5">
      <c r="A16" s="22" t="s">
        <v>574</v>
      </c>
      <c r="B16" s="64">
        <v>518</v>
      </c>
      <c r="C16" s="62" t="s">
        <v>200</v>
      </c>
      <c r="D16" s="428"/>
      <c r="E16" s="429"/>
      <c r="F16" s="61"/>
    </row>
    <row r="17" spans="1:6" ht="13.5">
      <c r="A17" s="22" t="s">
        <v>575</v>
      </c>
      <c r="B17" s="64" t="s">
        <v>576</v>
      </c>
      <c r="C17" s="62" t="s">
        <v>203</v>
      </c>
      <c r="D17" s="411">
        <f>SUM(D18:D22)</f>
        <v>0</v>
      </c>
      <c r="E17" s="412">
        <f>SUM(E18:E22)</f>
        <v>0</v>
      </c>
      <c r="F17" s="61"/>
    </row>
    <row r="18" spans="1:6" ht="13.5">
      <c r="A18" s="22" t="s">
        <v>577</v>
      </c>
      <c r="B18" s="64">
        <v>521</v>
      </c>
      <c r="C18" s="62" t="s">
        <v>206</v>
      </c>
      <c r="D18" s="428"/>
      <c r="E18" s="429"/>
      <c r="F18" s="61"/>
    </row>
    <row r="19" spans="1:6" ht="13.5">
      <c r="A19" s="22" t="s">
        <v>578</v>
      </c>
      <c r="B19" s="64">
        <v>524</v>
      </c>
      <c r="C19" s="62" t="s">
        <v>209</v>
      </c>
      <c r="D19" s="428"/>
      <c r="E19" s="429"/>
      <c r="F19" s="61"/>
    </row>
    <row r="20" spans="1:6" ht="13.5">
      <c r="A20" s="22" t="s">
        <v>579</v>
      </c>
      <c r="B20" s="64">
        <v>525</v>
      </c>
      <c r="C20" s="62" t="s">
        <v>212</v>
      </c>
      <c r="D20" s="428"/>
      <c r="E20" s="429"/>
      <c r="F20" s="61"/>
    </row>
    <row r="21" spans="1:6" ht="13.5">
      <c r="A21" s="22" t="s">
        <v>580</v>
      </c>
      <c r="B21" s="64">
        <v>527</v>
      </c>
      <c r="C21" s="62" t="s">
        <v>215</v>
      </c>
      <c r="D21" s="428"/>
      <c r="E21" s="429"/>
      <c r="F21" s="61"/>
    </row>
    <row r="22" spans="1:6" ht="13.5">
      <c r="A22" s="22" t="s">
        <v>581</v>
      </c>
      <c r="B22" s="64">
        <v>528</v>
      </c>
      <c r="C22" s="62" t="s">
        <v>218</v>
      </c>
      <c r="D22" s="428"/>
      <c r="E22" s="429"/>
      <c r="F22" s="61"/>
    </row>
    <row r="23" spans="1:6" ht="13.5">
      <c r="A23" s="22" t="s">
        <v>582</v>
      </c>
      <c r="B23" s="64" t="s">
        <v>583</v>
      </c>
      <c r="C23" s="62" t="s">
        <v>221</v>
      </c>
      <c r="D23" s="411">
        <f>SUM(D24:D26)</f>
        <v>0</v>
      </c>
      <c r="E23" s="412">
        <f>SUM(E24:E26)</f>
        <v>0</v>
      </c>
      <c r="F23" s="61"/>
    </row>
    <row r="24" spans="1:6" ht="13.5">
      <c r="A24" s="22" t="s">
        <v>584</v>
      </c>
      <c r="B24" s="64">
        <v>531</v>
      </c>
      <c r="C24" s="62" t="s">
        <v>233</v>
      </c>
      <c r="D24" s="428"/>
      <c r="E24" s="429"/>
      <c r="F24" s="61"/>
    </row>
    <row r="25" spans="1:6" ht="13.5">
      <c r="A25" s="22" t="s">
        <v>585</v>
      </c>
      <c r="B25" s="64">
        <v>532</v>
      </c>
      <c r="C25" s="62" t="s">
        <v>236</v>
      </c>
      <c r="D25" s="428"/>
      <c r="E25" s="429"/>
      <c r="F25" s="61"/>
    </row>
    <row r="26" spans="1:6" ht="13.5">
      <c r="A26" s="22" t="s">
        <v>586</v>
      </c>
      <c r="B26" s="64">
        <v>538</v>
      </c>
      <c r="C26" s="62" t="s">
        <v>239</v>
      </c>
      <c r="D26" s="428"/>
      <c r="E26" s="429"/>
      <c r="F26" s="61"/>
    </row>
    <row r="27" spans="1:6" ht="13.5">
      <c r="A27" s="22" t="s">
        <v>587</v>
      </c>
      <c r="B27" s="64" t="s">
        <v>588</v>
      </c>
      <c r="C27" s="62" t="s">
        <v>242</v>
      </c>
      <c r="D27" s="411">
        <f>SUM(D28:D35)</f>
        <v>0</v>
      </c>
      <c r="E27" s="412">
        <f>SUM(E28:E35)</f>
        <v>0</v>
      </c>
      <c r="F27" s="61"/>
    </row>
    <row r="28" spans="1:6" ht="13.5">
      <c r="A28" s="22" t="s">
        <v>589</v>
      </c>
      <c r="B28" s="64">
        <v>541</v>
      </c>
      <c r="C28" s="62" t="s">
        <v>245</v>
      </c>
      <c r="D28" s="428"/>
      <c r="E28" s="429"/>
      <c r="F28" s="61"/>
    </row>
    <row r="29" spans="1:6" ht="13.5">
      <c r="A29" s="22" t="s">
        <v>590</v>
      </c>
      <c r="B29" s="64">
        <v>542</v>
      </c>
      <c r="C29" s="62" t="s">
        <v>248</v>
      </c>
      <c r="D29" s="428"/>
      <c r="E29" s="429"/>
      <c r="F29" s="61"/>
    </row>
    <row r="30" spans="1:6" ht="13.5">
      <c r="A30" s="22" t="s">
        <v>591</v>
      </c>
      <c r="B30" s="64">
        <v>543</v>
      </c>
      <c r="C30" s="62" t="s">
        <v>251</v>
      </c>
      <c r="D30" s="428"/>
      <c r="E30" s="429"/>
      <c r="F30" s="61"/>
    </row>
    <row r="31" spans="1:6" ht="13.5">
      <c r="A31" s="22" t="s">
        <v>592</v>
      </c>
      <c r="B31" s="64">
        <v>544</v>
      </c>
      <c r="C31" s="62" t="s">
        <v>254</v>
      </c>
      <c r="D31" s="428"/>
      <c r="E31" s="429"/>
      <c r="F31" s="61"/>
    </row>
    <row r="32" spans="1:6" ht="13.5">
      <c r="A32" s="22" t="s">
        <v>593</v>
      </c>
      <c r="B32" s="64">
        <v>545</v>
      </c>
      <c r="C32" s="62" t="s">
        <v>257</v>
      </c>
      <c r="D32" s="428"/>
      <c r="E32" s="429"/>
      <c r="F32" s="61"/>
    </row>
    <row r="33" spans="1:6" ht="13.5">
      <c r="A33" s="22" t="s">
        <v>594</v>
      </c>
      <c r="B33" s="64">
        <v>546</v>
      </c>
      <c r="C33" s="62" t="s">
        <v>260</v>
      </c>
      <c r="D33" s="428"/>
      <c r="E33" s="429"/>
      <c r="F33" s="61"/>
    </row>
    <row r="34" spans="1:6" ht="13.5">
      <c r="A34" s="22" t="s">
        <v>595</v>
      </c>
      <c r="B34" s="64">
        <v>548</v>
      </c>
      <c r="C34" s="62" t="s">
        <v>262</v>
      </c>
      <c r="D34" s="428"/>
      <c r="E34" s="429"/>
      <c r="F34" s="61"/>
    </row>
    <row r="35" spans="1:6" ht="13.5">
      <c r="A35" s="22" t="s">
        <v>596</v>
      </c>
      <c r="B35" s="64">
        <v>549</v>
      </c>
      <c r="C35" s="62" t="s">
        <v>265</v>
      </c>
      <c r="D35" s="428"/>
      <c r="E35" s="429"/>
      <c r="F35" s="61"/>
    </row>
    <row r="36" spans="1:6" ht="12.75" customHeight="1">
      <c r="A36" s="22" t="s">
        <v>890</v>
      </c>
      <c r="B36" s="64" t="s">
        <v>597</v>
      </c>
      <c r="C36" s="62" t="s">
        <v>268</v>
      </c>
      <c r="D36" s="411">
        <f>SUM(D37:D42)</f>
        <v>0</v>
      </c>
      <c r="E36" s="412">
        <f>SUM(E37:E42)</f>
        <v>0</v>
      </c>
      <c r="F36" s="61"/>
    </row>
    <row r="37" spans="1:6" ht="13.5">
      <c r="A37" s="22" t="s">
        <v>891</v>
      </c>
      <c r="B37" s="64">
        <v>551</v>
      </c>
      <c r="C37" s="62" t="s">
        <v>271</v>
      </c>
      <c r="D37" s="428"/>
      <c r="E37" s="429"/>
      <c r="F37" s="61"/>
    </row>
    <row r="38" spans="1:6" ht="12.75" customHeight="1">
      <c r="A38" s="22" t="s">
        <v>892</v>
      </c>
      <c r="B38" s="64">
        <v>552</v>
      </c>
      <c r="C38" s="62" t="s">
        <v>274</v>
      </c>
      <c r="D38" s="428"/>
      <c r="E38" s="429"/>
      <c r="F38" s="61"/>
    </row>
    <row r="39" spans="1:6" ht="13.5">
      <c r="A39" s="22" t="s">
        <v>598</v>
      </c>
      <c r="B39" s="64">
        <v>553</v>
      </c>
      <c r="C39" s="62" t="s">
        <v>277</v>
      </c>
      <c r="D39" s="428"/>
      <c r="E39" s="429"/>
      <c r="F39" s="61"/>
    </row>
    <row r="40" spans="1:6" ht="13.5">
      <c r="A40" s="22" t="s">
        <v>599</v>
      </c>
      <c r="B40" s="64">
        <v>554</v>
      </c>
      <c r="C40" s="62" t="s">
        <v>280</v>
      </c>
      <c r="D40" s="428"/>
      <c r="E40" s="429"/>
      <c r="F40" s="61"/>
    </row>
    <row r="41" spans="1:6" ht="13.5">
      <c r="A41" s="22" t="s">
        <v>600</v>
      </c>
      <c r="B41" s="64">
        <v>556</v>
      </c>
      <c r="C41" s="62" t="s">
        <v>283</v>
      </c>
      <c r="D41" s="428"/>
      <c r="E41" s="429"/>
      <c r="F41" s="61"/>
    </row>
    <row r="42" spans="1:6" ht="13.5">
      <c r="A42" s="22" t="s">
        <v>601</v>
      </c>
      <c r="B42" s="64">
        <v>559</v>
      </c>
      <c r="C42" s="62" t="s">
        <v>286</v>
      </c>
      <c r="D42" s="428"/>
      <c r="E42" s="429"/>
      <c r="F42" s="61"/>
    </row>
    <row r="43" spans="1:6" ht="13.5">
      <c r="A43" s="22" t="s">
        <v>602</v>
      </c>
      <c r="B43" s="64" t="s">
        <v>603</v>
      </c>
      <c r="C43" s="62" t="s">
        <v>289</v>
      </c>
      <c r="D43" s="411">
        <f>SUM(D44:D45)</f>
        <v>0</v>
      </c>
      <c r="E43" s="412">
        <f>SUM(E44:E45)</f>
        <v>0</v>
      </c>
      <c r="F43" s="61"/>
    </row>
    <row r="44" spans="1:6" ht="13.5">
      <c r="A44" s="22" t="s">
        <v>893</v>
      </c>
      <c r="B44" s="64">
        <v>581</v>
      </c>
      <c r="C44" s="62" t="s">
        <v>292</v>
      </c>
      <c r="D44" s="428"/>
      <c r="E44" s="429"/>
      <c r="F44" s="61"/>
    </row>
    <row r="45" spans="1:6" ht="13.5">
      <c r="A45" s="22" t="s">
        <v>604</v>
      </c>
      <c r="B45" s="64">
        <v>582</v>
      </c>
      <c r="C45" s="62" t="s">
        <v>294</v>
      </c>
      <c r="D45" s="428"/>
      <c r="E45" s="429"/>
      <c r="F45" s="61"/>
    </row>
    <row r="46" spans="1:6" ht="13.5">
      <c r="A46" s="22" t="s">
        <v>615</v>
      </c>
      <c r="B46" s="64" t="s">
        <v>616</v>
      </c>
      <c r="C46" s="62" t="s">
        <v>296</v>
      </c>
      <c r="D46" s="411">
        <f>D47</f>
        <v>0</v>
      </c>
      <c r="E46" s="412">
        <f>E47</f>
        <v>0</v>
      </c>
      <c r="F46" s="61"/>
    </row>
    <row r="47" spans="1:6" ht="13.5">
      <c r="A47" s="22" t="s">
        <v>617</v>
      </c>
      <c r="B47" s="64">
        <v>595</v>
      </c>
      <c r="C47" s="62" t="s">
        <v>299</v>
      </c>
      <c r="D47" s="428"/>
      <c r="E47" s="429"/>
      <c r="F47" s="61"/>
    </row>
    <row r="48" spans="1:6" ht="23.25" customHeight="1">
      <c r="A48" s="272" t="s">
        <v>618</v>
      </c>
      <c r="B48" s="274" t="s">
        <v>619</v>
      </c>
      <c r="C48" s="273" t="s">
        <v>302</v>
      </c>
      <c r="D48" s="411">
        <f>D7+D12+D17+D23+D27+D36+D43+D46</f>
        <v>0</v>
      </c>
      <c r="E48" s="412">
        <f>E7+E12+E17+E23+E27+E36+E43+E46</f>
        <v>0</v>
      </c>
      <c r="F48" s="61"/>
    </row>
    <row r="49" spans="1:6" ht="12.75" customHeight="1">
      <c r="A49" s="272" t="s">
        <v>50</v>
      </c>
      <c r="B49" s="421">
        <v>799</v>
      </c>
      <c r="C49" s="422" t="s">
        <v>51</v>
      </c>
      <c r="D49" s="430"/>
      <c r="E49" s="431"/>
      <c r="F49" s="61"/>
    </row>
    <row r="50" spans="1:6" ht="15" thickBot="1">
      <c r="A50" s="423" t="s">
        <v>52</v>
      </c>
      <c r="B50" s="424" t="s">
        <v>53</v>
      </c>
      <c r="C50" s="425" t="s">
        <v>54</v>
      </c>
      <c r="D50" s="413">
        <f>D48+D49</f>
        <v>0</v>
      </c>
      <c r="E50" s="414">
        <f>E48+E49</f>
        <v>0</v>
      </c>
      <c r="F50" s="61"/>
    </row>
    <row r="51" spans="1:6" ht="15" thickBot="1">
      <c r="A51" s="1153" t="s">
        <v>620</v>
      </c>
      <c r="B51" s="1154"/>
      <c r="C51" s="1154"/>
      <c r="D51" s="1154"/>
      <c r="E51" s="1155"/>
      <c r="F51" s="59"/>
    </row>
    <row r="52" spans="1:6" ht="13.5">
      <c r="A52" s="26" t="s">
        <v>621</v>
      </c>
      <c r="B52" s="279" t="s">
        <v>622</v>
      </c>
      <c r="C52" s="280" t="s">
        <v>305</v>
      </c>
      <c r="D52" s="415">
        <f>SUM(D53:D55)</f>
        <v>0</v>
      </c>
      <c r="E52" s="416">
        <f>SUM(E53:E55)</f>
        <v>0</v>
      </c>
      <c r="F52" s="61"/>
    </row>
    <row r="53" spans="1:6" ht="13.5">
      <c r="A53" s="22" t="s">
        <v>623</v>
      </c>
      <c r="B53" s="64">
        <v>601</v>
      </c>
      <c r="C53" s="62" t="s">
        <v>308</v>
      </c>
      <c r="D53" s="428"/>
      <c r="E53" s="429"/>
      <c r="F53" s="61"/>
    </row>
    <row r="54" spans="1:6" ht="13.5">
      <c r="A54" s="22" t="s">
        <v>624</v>
      </c>
      <c r="B54" s="64">
        <v>602</v>
      </c>
      <c r="C54" s="62" t="s">
        <v>311</v>
      </c>
      <c r="D54" s="428"/>
      <c r="E54" s="429"/>
      <c r="F54" s="61"/>
    </row>
    <row r="55" spans="1:6" ht="13.5">
      <c r="A55" s="22" t="s">
        <v>625</v>
      </c>
      <c r="B55" s="64">
        <v>604</v>
      </c>
      <c r="C55" s="62" t="s">
        <v>314</v>
      </c>
      <c r="D55" s="428"/>
      <c r="E55" s="429"/>
      <c r="F55" s="61"/>
    </row>
    <row r="56" spans="1:6" ht="13.5">
      <c r="A56" s="22" t="s">
        <v>626</v>
      </c>
      <c r="B56" s="64" t="s">
        <v>627</v>
      </c>
      <c r="C56" s="62" t="s">
        <v>317</v>
      </c>
      <c r="D56" s="411">
        <f>SUM(D57:D60)</f>
        <v>0</v>
      </c>
      <c r="E56" s="412">
        <f>SUM(E57:E60)</f>
        <v>0</v>
      </c>
      <c r="F56" s="61"/>
    </row>
    <row r="57" spans="1:6" ht="13.5">
      <c r="A57" s="22" t="s">
        <v>628</v>
      </c>
      <c r="B57" s="64">
        <v>611</v>
      </c>
      <c r="C57" s="62" t="s">
        <v>320</v>
      </c>
      <c r="D57" s="428"/>
      <c r="E57" s="429"/>
      <c r="F57" s="61"/>
    </row>
    <row r="58" spans="1:6" ht="13.5">
      <c r="A58" s="22" t="s">
        <v>629</v>
      </c>
      <c r="B58" s="64">
        <v>612</v>
      </c>
      <c r="C58" s="62" t="s">
        <v>323</v>
      </c>
      <c r="D58" s="428"/>
      <c r="E58" s="429"/>
      <c r="F58" s="61"/>
    </row>
    <row r="59" spans="1:6" ht="13.5">
      <c r="A59" s="22" t="s">
        <v>630</v>
      </c>
      <c r="B59" s="64">
        <v>613</v>
      </c>
      <c r="C59" s="62" t="s">
        <v>326</v>
      </c>
      <c r="D59" s="428"/>
      <c r="E59" s="429"/>
      <c r="F59" s="61"/>
    </row>
    <row r="60" spans="1:6" ht="13.5">
      <c r="A60" s="22" t="s">
        <v>631</v>
      </c>
      <c r="B60" s="64">
        <v>614</v>
      </c>
      <c r="C60" s="62" t="s">
        <v>329</v>
      </c>
      <c r="D60" s="428"/>
      <c r="E60" s="429"/>
      <c r="F60" s="61"/>
    </row>
    <row r="61" spans="1:6" ht="13.5">
      <c r="A61" s="22" t="s">
        <v>632</v>
      </c>
      <c r="B61" s="64" t="s">
        <v>633</v>
      </c>
      <c r="C61" s="62" t="s">
        <v>332</v>
      </c>
      <c r="D61" s="411">
        <f>SUM(D62:D65)</f>
        <v>0</v>
      </c>
      <c r="E61" s="412">
        <f>SUM(E62:E65)</f>
        <v>0</v>
      </c>
      <c r="F61" s="61"/>
    </row>
    <row r="62" spans="1:6" ht="13.5">
      <c r="A62" s="22" t="s">
        <v>634</v>
      </c>
      <c r="B62" s="64">
        <v>621</v>
      </c>
      <c r="C62" s="62" t="s">
        <v>335</v>
      </c>
      <c r="D62" s="428"/>
      <c r="E62" s="429"/>
      <c r="F62" s="61"/>
    </row>
    <row r="63" spans="1:6" ht="13.5">
      <c r="A63" s="22" t="s">
        <v>635</v>
      </c>
      <c r="B63" s="64">
        <v>622</v>
      </c>
      <c r="C63" s="62" t="s">
        <v>338</v>
      </c>
      <c r="D63" s="428"/>
      <c r="E63" s="429"/>
      <c r="F63" s="61"/>
    </row>
    <row r="64" spans="1:6" ht="13.5">
      <c r="A64" s="22" t="s">
        <v>636</v>
      </c>
      <c r="B64" s="64">
        <v>623</v>
      </c>
      <c r="C64" s="62" t="s">
        <v>341</v>
      </c>
      <c r="D64" s="428"/>
      <c r="E64" s="429"/>
      <c r="F64" s="61"/>
    </row>
    <row r="65" spans="1:6" ht="13.5">
      <c r="A65" s="22" t="s">
        <v>637</v>
      </c>
      <c r="B65" s="64">
        <v>624</v>
      </c>
      <c r="C65" s="62" t="s">
        <v>343</v>
      </c>
      <c r="D65" s="428"/>
      <c r="E65" s="429"/>
      <c r="F65" s="61"/>
    </row>
    <row r="66" spans="1:6" ht="13.5">
      <c r="A66" s="22" t="s">
        <v>638</v>
      </c>
      <c r="B66" s="64" t="s">
        <v>639</v>
      </c>
      <c r="C66" s="62" t="s">
        <v>346</v>
      </c>
      <c r="D66" s="411">
        <f>SUM(D67:D73)</f>
        <v>0</v>
      </c>
      <c r="E66" s="412">
        <f>SUM(E67:E73)</f>
        <v>0</v>
      </c>
      <c r="F66" s="61"/>
    </row>
    <row r="67" spans="1:6" ht="13.5">
      <c r="A67" s="22" t="s">
        <v>640</v>
      </c>
      <c r="B67" s="64">
        <v>641</v>
      </c>
      <c r="C67" s="62" t="s">
        <v>349</v>
      </c>
      <c r="D67" s="428"/>
      <c r="E67" s="429"/>
      <c r="F67" s="61"/>
    </row>
    <row r="68" spans="1:6" ht="13.5">
      <c r="A68" s="22" t="s">
        <v>641</v>
      </c>
      <c r="B68" s="64">
        <v>642</v>
      </c>
      <c r="C68" s="62" t="s">
        <v>351</v>
      </c>
      <c r="D68" s="428"/>
      <c r="E68" s="429"/>
      <c r="F68" s="61"/>
    </row>
    <row r="69" spans="1:6" ht="13.5">
      <c r="A69" s="22" t="s">
        <v>642</v>
      </c>
      <c r="B69" s="64">
        <v>643</v>
      </c>
      <c r="C69" s="62" t="s">
        <v>354</v>
      </c>
      <c r="D69" s="428"/>
      <c r="E69" s="429"/>
      <c r="F69" s="61"/>
    </row>
    <row r="70" spans="1:6" ht="13.5">
      <c r="A70" s="22" t="s">
        <v>643</v>
      </c>
      <c r="B70" s="64">
        <v>644</v>
      </c>
      <c r="C70" s="62" t="s">
        <v>357</v>
      </c>
      <c r="D70" s="428"/>
      <c r="E70" s="429"/>
      <c r="F70" s="61"/>
    </row>
    <row r="71" spans="1:6" ht="13.5">
      <c r="A71" s="22" t="s">
        <v>644</v>
      </c>
      <c r="B71" s="64">
        <v>645</v>
      </c>
      <c r="C71" s="62" t="s">
        <v>360</v>
      </c>
      <c r="D71" s="428"/>
      <c r="E71" s="429"/>
      <c r="F71" s="61"/>
    </row>
    <row r="72" spans="1:6" ht="12.75" customHeight="1">
      <c r="A72" s="22" t="s">
        <v>645</v>
      </c>
      <c r="B72" s="64">
        <v>648</v>
      </c>
      <c r="C72" s="62" t="s">
        <v>363</v>
      </c>
      <c r="D72" s="428"/>
      <c r="E72" s="429"/>
      <c r="F72" s="61"/>
    </row>
    <row r="73" spans="1:6" ht="13.5">
      <c r="A73" s="22" t="s">
        <v>646</v>
      </c>
      <c r="B73" s="64">
        <v>649</v>
      </c>
      <c r="C73" s="62" t="s">
        <v>366</v>
      </c>
      <c r="D73" s="428"/>
      <c r="E73" s="429"/>
      <c r="F73" s="61"/>
    </row>
    <row r="74" spans="1:6" ht="13.5">
      <c r="A74" s="22" t="s">
        <v>894</v>
      </c>
      <c r="B74" s="64" t="s">
        <v>647</v>
      </c>
      <c r="C74" s="62" t="s">
        <v>368</v>
      </c>
      <c r="D74" s="411">
        <f>SUM(D75:D81)</f>
        <v>0</v>
      </c>
      <c r="E74" s="412">
        <f>SUM(E75:E81)</f>
        <v>0</v>
      </c>
      <c r="F74" s="61"/>
    </row>
    <row r="75" spans="1:6" ht="13.5">
      <c r="A75" s="22" t="s">
        <v>895</v>
      </c>
      <c r="B75" s="64">
        <v>652</v>
      </c>
      <c r="C75" s="62" t="s">
        <v>371</v>
      </c>
      <c r="D75" s="428"/>
      <c r="E75" s="429"/>
      <c r="F75" s="61"/>
    </row>
    <row r="76" spans="1:6" ht="13.5">
      <c r="A76" s="22" t="s">
        <v>648</v>
      </c>
      <c r="B76" s="64">
        <v>653</v>
      </c>
      <c r="C76" s="62" t="s">
        <v>373</v>
      </c>
      <c r="D76" s="428"/>
      <c r="E76" s="429"/>
      <c r="F76" s="61"/>
    </row>
    <row r="77" spans="1:6" ht="13.5">
      <c r="A77" s="22" t="s">
        <v>649</v>
      </c>
      <c r="B77" s="64">
        <v>654</v>
      </c>
      <c r="C77" s="62" t="s">
        <v>375</v>
      </c>
      <c r="D77" s="428"/>
      <c r="E77" s="429"/>
      <c r="F77" s="61"/>
    </row>
    <row r="78" spans="1:6" ht="13.5">
      <c r="A78" s="22" t="s">
        <v>650</v>
      </c>
      <c r="B78" s="64">
        <v>655</v>
      </c>
      <c r="C78" s="62" t="s">
        <v>378</v>
      </c>
      <c r="D78" s="428"/>
      <c r="E78" s="429"/>
      <c r="F78" s="61"/>
    </row>
    <row r="79" spans="1:6" ht="13.5">
      <c r="A79" s="22" t="s">
        <v>651</v>
      </c>
      <c r="B79" s="64">
        <v>656</v>
      </c>
      <c r="C79" s="62" t="s">
        <v>381</v>
      </c>
      <c r="D79" s="428"/>
      <c r="E79" s="429"/>
      <c r="F79" s="61"/>
    </row>
    <row r="80" spans="1:6" ht="13.5">
      <c r="A80" s="22" t="s">
        <v>652</v>
      </c>
      <c r="B80" s="64">
        <v>657</v>
      </c>
      <c r="C80" s="62" t="s">
        <v>384</v>
      </c>
      <c r="D80" s="428"/>
      <c r="E80" s="429"/>
      <c r="F80" s="61"/>
    </row>
    <row r="81" spans="1:6" ht="13.5">
      <c r="A81" s="22" t="s">
        <v>653</v>
      </c>
      <c r="B81" s="64">
        <v>659</v>
      </c>
      <c r="C81" s="62" t="s">
        <v>387</v>
      </c>
      <c r="D81" s="428"/>
      <c r="E81" s="429"/>
      <c r="F81" s="61"/>
    </row>
    <row r="82" spans="1:6" ht="13.5">
      <c r="A82" s="22" t="s">
        <v>654</v>
      </c>
      <c r="B82" s="64" t="s">
        <v>655</v>
      </c>
      <c r="C82" s="62" t="s">
        <v>390</v>
      </c>
      <c r="D82" s="411">
        <f>SUM(D83:D85)</f>
        <v>0</v>
      </c>
      <c r="E82" s="412">
        <f>SUM(E83:E85)</f>
        <v>0</v>
      </c>
      <c r="F82" s="61"/>
    </row>
    <row r="83" spans="1:6" ht="13.5">
      <c r="A83" s="22" t="s">
        <v>656</v>
      </c>
      <c r="B83" s="64">
        <v>681</v>
      </c>
      <c r="C83" s="62" t="s">
        <v>394</v>
      </c>
      <c r="D83" s="428"/>
      <c r="E83" s="429"/>
      <c r="F83" s="61"/>
    </row>
    <row r="84" spans="1:6" ht="13.5">
      <c r="A84" s="22" t="s">
        <v>657</v>
      </c>
      <c r="B84" s="64">
        <v>682</v>
      </c>
      <c r="C84" s="62" t="s">
        <v>397</v>
      </c>
      <c r="D84" s="428"/>
      <c r="E84" s="429"/>
      <c r="F84" s="61"/>
    </row>
    <row r="85" spans="1:6" ht="13.5">
      <c r="A85" s="22" t="s">
        <v>658</v>
      </c>
      <c r="B85" s="64">
        <v>684</v>
      </c>
      <c r="C85" s="62" t="s">
        <v>400</v>
      </c>
      <c r="D85" s="428"/>
      <c r="E85" s="429"/>
      <c r="F85" s="61"/>
    </row>
    <row r="86" spans="1:6" ht="13.5">
      <c r="A86" s="22" t="s">
        <v>659</v>
      </c>
      <c r="B86" s="64" t="s">
        <v>660</v>
      </c>
      <c r="C86" s="62" t="s">
        <v>403</v>
      </c>
      <c r="D86" s="411">
        <f>D87</f>
        <v>0</v>
      </c>
      <c r="E86" s="412">
        <f>E87</f>
        <v>0</v>
      </c>
      <c r="F86" s="61"/>
    </row>
    <row r="87" spans="1:6" ht="13.5">
      <c r="A87" s="22" t="s">
        <v>661</v>
      </c>
      <c r="B87" s="64">
        <v>691</v>
      </c>
      <c r="C87" s="62" t="s">
        <v>406</v>
      </c>
      <c r="D87" s="428"/>
      <c r="E87" s="429"/>
      <c r="F87" s="61"/>
    </row>
    <row r="88" spans="1:6" ht="27.75">
      <c r="A88" s="22" t="s">
        <v>662</v>
      </c>
      <c r="B88" s="65" t="s">
        <v>852</v>
      </c>
      <c r="C88" s="62" t="s">
        <v>409</v>
      </c>
      <c r="D88" s="411">
        <f>D52+D56+D61+D66+D74+D82+D86</f>
        <v>0</v>
      </c>
      <c r="E88" s="412">
        <f>E52+E56+E61+E66+E74+E82+E86</f>
        <v>0</v>
      </c>
      <c r="F88" s="61"/>
    </row>
    <row r="89" spans="1:6" ht="13.5">
      <c r="A89" s="397" t="s">
        <v>55</v>
      </c>
      <c r="B89" s="399">
        <v>899</v>
      </c>
      <c r="C89" s="398" t="s">
        <v>56</v>
      </c>
      <c r="D89" s="428"/>
      <c r="E89" s="429"/>
      <c r="F89" s="61"/>
    </row>
    <row r="90" spans="1:6" ht="24" customHeight="1">
      <c r="A90" s="397" t="s">
        <v>57</v>
      </c>
      <c r="B90" s="399">
        <v>692</v>
      </c>
      <c r="C90" s="398" t="s">
        <v>58</v>
      </c>
      <c r="D90" s="428"/>
      <c r="E90" s="429"/>
      <c r="F90" s="61"/>
    </row>
    <row r="91" spans="1:6" ht="12.75" customHeight="1">
      <c r="A91" s="400" t="s">
        <v>59</v>
      </c>
      <c r="B91" s="401" t="s">
        <v>61</v>
      </c>
      <c r="C91" s="402" t="s">
        <v>60</v>
      </c>
      <c r="D91" s="417">
        <f>SUM(D88:D90)</f>
        <v>0</v>
      </c>
      <c r="E91" s="418">
        <f>SUM(E88:E90)</f>
        <v>0</v>
      </c>
      <c r="F91" s="61"/>
    </row>
    <row r="92" spans="1:6" ht="12.75" customHeight="1">
      <c r="A92" s="66" t="s">
        <v>663</v>
      </c>
      <c r="B92" s="403" t="s">
        <v>62</v>
      </c>
      <c r="C92" s="404" t="s">
        <v>412</v>
      </c>
      <c r="D92" s="417">
        <f>D91-D50</f>
        <v>0</v>
      </c>
      <c r="E92" s="418">
        <f>E91-E50</f>
        <v>0</v>
      </c>
      <c r="F92" s="61"/>
    </row>
    <row r="93" spans="1:6" ht="12.75" customHeight="1">
      <c r="A93" s="22" t="s">
        <v>664</v>
      </c>
      <c r="B93" s="64">
        <v>591</v>
      </c>
      <c r="C93" s="62" t="s">
        <v>415</v>
      </c>
      <c r="D93" s="428"/>
      <c r="E93" s="429"/>
      <c r="F93" s="61"/>
    </row>
    <row r="94" spans="1:6" ht="12.75" customHeight="1" thickBot="1">
      <c r="A94" s="275" t="s">
        <v>665</v>
      </c>
      <c r="B94" s="405" t="s">
        <v>666</v>
      </c>
      <c r="C94" s="406" t="s">
        <v>418</v>
      </c>
      <c r="D94" s="419">
        <f>D92-D93</f>
        <v>0</v>
      </c>
      <c r="E94" s="420">
        <f>E92-E93</f>
        <v>0</v>
      </c>
      <c r="F94" s="61"/>
    </row>
    <row r="95" spans="1:6" ht="12.75" customHeight="1" thickBot="1">
      <c r="A95" s="1158"/>
      <c r="B95" s="1159"/>
      <c r="C95" s="1160"/>
      <c r="D95" s="1156" t="s">
        <v>909</v>
      </c>
      <c r="E95" s="1157"/>
      <c r="F95" s="55"/>
    </row>
    <row r="96" spans="1:6" ht="13.5">
      <c r="A96" s="184" t="s">
        <v>667</v>
      </c>
      <c r="B96" s="24" t="s">
        <v>778</v>
      </c>
      <c r="C96" s="25" t="s">
        <v>421</v>
      </c>
      <c r="D96" s="1161">
        <f>+D92+E92</f>
        <v>0</v>
      </c>
      <c r="E96" s="1162"/>
      <c r="F96" s="20"/>
    </row>
    <row r="97" spans="1:6" ht="15" thickBot="1">
      <c r="A97" s="183" t="s">
        <v>668</v>
      </c>
      <c r="B97" s="27" t="s">
        <v>779</v>
      </c>
      <c r="C97" s="23" t="s">
        <v>424</v>
      </c>
      <c r="D97" s="1148">
        <f>+D94+E94</f>
        <v>0</v>
      </c>
      <c r="E97" s="1149"/>
      <c r="F97" s="20"/>
    </row>
    <row r="98" spans="1:6" ht="13.5">
      <c r="A98" s="67"/>
      <c r="B98" s="29"/>
      <c r="C98" s="29"/>
      <c r="D98" s="83"/>
      <c r="E98" s="83"/>
      <c r="F98" s="20"/>
    </row>
    <row r="99" spans="1:6" ht="13.5">
      <c r="A99" s="28" t="s">
        <v>828</v>
      </c>
      <c r="B99" s="29"/>
      <c r="C99" s="29"/>
      <c r="D99" s="83"/>
      <c r="E99" s="83"/>
      <c r="F99" s="20"/>
    </row>
    <row r="100" spans="1:6" ht="13.5">
      <c r="A100" s="20" t="s">
        <v>853</v>
      </c>
      <c r="B100" s="29"/>
      <c r="C100" s="29"/>
      <c r="D100" s="83"/>
      <c r="E100" s="83"/>
      <c r="F100" s="20"/>
    </row>
    <row r="101" spans="1:6" ht="13.5">
      <c r="A101" s="20" t="s">
        <v>856</v>
      </c>
      <c r="B101" s="21"/>
      <c r="C101" s="21"/>
      <c r="D101" s="83"/>
      <c r="E101" s="83"/>
      <c r="F101" s="20"/>
    </row>
    <row r="102" spans="1:6" ht="13.5">
      <c r="A102" s="75" t="s">
        <v>850</v>
      </c>
      <c r="B102" s="21"/>
      <c r="C102" s="21"/>
      <c r="D102" s="83"/>
      <c r="E102" s="83"/>
      <c r="F102" s="20"/>
    </row>
    <row r="103" spans="1:6" ht="13.5">
      <c r="A103" s="75"/>
      <c r="B103" s="58"/>
      <c r="C103" s="58"/>
      <c r="D103" s="83"/>
      <c r="E103" s="83"/>
      <c r="F103" s="20"/>
    </row>
    <row r="104" spans="1:6" ht="13.5">
      <c r="A104" s="28"/>
      <c r="B104" s="58"/>
      <c r="C104" s="58"/>
      <c r="D104" s="83"/>
      <c r="E104" s="83"/>
      <c r="F104" s="20"/>
    </row>
    <row r="105" spans="1:6" ht="13.5">
      <c r="A105" s="28"/>
      <c r="B105" s="58"/>
      <c r="C105" s="58"/>
      <c r="D105" s="83"/>
      <c r="E105" s="83"/>
      <c r="F105" s="20"/>
    </row>
  </sheetData>
  <sheetProtection sheet="1"/>
  <mergeCells count="10">
    <mergeCell ref="A95:C95"/>
    <mergeCell ref="D95:E95"/>
    <mergeCell ref="D96:E96"/>
    <mergeCell ref="D97:E97"/>
    <mergeCell ref="A51:E51"/>
    <mergeCell ref="A1:E1"/>
    <mergeCell ref="A2:E2"/>
    <mergeCell ref="B6:C6"/>
    <mergeCell ref="A4:E4"/>
    <mergeCell ref="A3:E3"/>
  </mergeCells>
  <printOptions/>
  <pageMargins left="0.7086614173228347" right="0" top="0.3937007874015748" bottom="0.3937007874015748" header="0.5118110236220472" footer="0.5118110236220472"/>
  <pageSetup horizontalDpi="600" verticalDpi="600" orientation="portrait" paperSize="9" scale="80"/>
  <rowBreaks count="1" manualBreakCount="1">
    <brk id="50" max="4" man="1"/>
  </rowBreaks>
</worksheet>
</file>

<file path=xl/worksheets/sheet5.xml><?xml version="1.0" encoding="utf-8"?>
<worksheet xmlns="http://schemas.openxmlformats.org/spreadsheetml/2006/main" xmlns:r="http://schemas.openxmlformats.org/officeDocument/2006/relationships">
  <sheetPr>
    <tabColor theme="6" tint="0.5999900102615356"/>
  </sheetPr>
  <dimension ref="A1:G12"/>
  <sheetViews>
    <sheetView zoomScalePageLayoutView="0" workbookViewId="0" topLeftCell="A1">
      <selection activeCell="C5" sqref="C5"/>
    </sheetView>
  </sheetViews>
  <sheetFormatPr defaultColWidth="9.140625" defaultRowHeight="15"/>
  <cols>
    <col min="1" max="1" width="45.421875" style="11" customWidth="1"/>
    <col min="2" max="2" width="14.421875" style="11" customWidth="1"/>
    <col min="3" max="3" width="15.00390625" style="11" customWidth="1"/>
    <col min="4" max="4" width="17.421875" style="11" customWidth="1"/>
    <col min="5" max="16384" width="9.140625" style="11" customWidth="1"/>
  </cols>
  <sheetData>
    <row r="1" spans="1:7" ht="15.75">
      <c r="A1" s="433" t="s">
        <v>1029</v>
      </c>
      <c r="B1" s="333"/>
      <c r="C1" s="333"/>
      <c r="D1" s="333"/>
      <c r="E1" s="434"/>
      <c r="F1" s="333"/>
      <c r="G1" s="10"/>
    </row>
    <row r="2" spans="1:7" ht="15" thickBot="1">
      <c r="A2" s="435"/>
      <c r="B2" s="435"/>
      <c r="C2" s="435"/>
      <c r="D2" s="436" t="s">
        <v>690</v>
      </c>
      <c r="E2" s="435"/>
      <c r="F2" s="333"/>
      <c r="G2" s="10"/>
    </row>
    <row r="3" spans="1:7" s="12" customFormat="1" ht="28.5" thickBot="1">
      <c r="A3" s="437" t="s">
        <v>47</v>
      </c>
      <c r="B3" s="438" t="s">
        <v>691</v>
      </c>
      <c r="C3" s="439" t="s">
        <v>692</v>
      </c>
      <c r="D3" s="440" t="s">
        <v>693</v>
      </c>
      <c r="E3" s="441"/>
      <c r="F3" s="441"/>
      <c r="G3" s="392"/>
    </row>
    <row r="4" spans="1:7" ht="15" thickBot="1">
      <c r="A4" s="393"/>
      <c r="B4" s="394">
        <v>11857.8234</v>
      </c>
      <c r="C4" s="395">
        <v>1124.88735</v>
      </c>
      <c r="D4" s="396">
        <f>SUM(B4:C4)</f>
        <v>12982.710749999998</v>
      </c>
      <c r="E4" s="333"/>
      <c r="F4" s="333"/>
      <c r="G4" s="10"/>
    </row>
    <row r="5" spans="1:7" ht="13.5">
      <c r="A5" s="333"/>
      <c r="B5" s="333"/>
      <c r="C5" s="333"/>
      <c r="D5" s="333"/>
      <c r="E5" s="333"/>
      <c r="F5" s="333"/>
      <c r="G5" s="10"/>
    </row>
    <row r="6" spans="1:7" ht="13.5">
      <c r="A6" s="333"/>
      <c r="B6" s="333"/>
      <c r="C6" s="333"/>
      <c r="D6" s="333"/>
      <c r="E6" s="333"/>
      <c r="F6" s="333"/>
      <c r="G6" s="10"/>
    </row>
    <row r="7" spans="1:7" ht="13.5">
      <c r="A7" s="333"/>
      <c r="B7" s="333"/>
      <c r="C7" s="333"/>
      <c r="D7" s="333"/>
      <c r="E7" s="333"/>
      <c r="F7" s="333"/>
      <c r="G7" s="10"/>
    </row>
    <row r="8" spans="1:7" ht="13.5">
      <c r="A8" s="333"/>
      <c r="B8" s="333"/>
      <c r="C8" s="333"/>
      <c r="D8" s="333"/>
      <c r="E8" s="333"/>
      <c r="F8" s="333"/>
      <c r="G8" s="10"/>
    </row>
    <row r="9" spans="1:7" ht="13.5">
      <c r="A9" s="333"/>
      <c r="B9" s="333"/>
      <c r="C9" s="333"/>
      <c r="D9" s="333"/>
      <c r="E9" s="333"/>
      <c r="F9" s="333"/>
      <c r="G9" s="10"/>
    </row>
    <row r="10" spans="1:7" ht="13.5">
      <c r="A10" s="333"/>
      <c r="B10" s="333"/>
      <c r="C10" s="333"/>
      <c r="D10" s="333"/>
      <c r="E10" s="333"/>
      <c r="F10" s="333"/>
      <c r="G10" s="10"/>
    </row>
    <row r="11" spans="1:7" ht="13.5">
      <c r="A11" s="333"/>
      <c r="B11" s="333"/>
      <c r="C11" s="333"/>
      <c r="D11" s="333"/>
      <c r="E11" s="333"/>
      <c r="F11" s="333"/>
      <c r="G11" s="10"/>
    </row>
    <row r="12" spans="1:7" ht="13.5">
      <c r="A12" s="10"/>
      <c r="B12" s="10"/>
      <c r="C12" s="10"/>
      <c r="D12" s="10"/>
      <c r="E12" s="10"/>
      <c r="F12" s="10"/>
      <c r="G12" s="10"/>
    </row>
  </sheetData>
  <sheetProtection sheet="1" formatRows="0" insertRows="0" deleteRows="0"/>
  <printOptions horizontalCentered="1"/>
  <pageMargins left="0.7874015748031497" right="0.7874015748031497" top="0.984251968503937" bottom="0.984251968503937" header="0.5118110236220472" footer="0.5118110236220472"/>
  <pageSetup cellComments="asDisplayed"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6" tint="0.5999900102615356"/>
  </sheetPr>
  <dimension ref="A1:Q71"/>
  <sheetViews>
    <sheetView zoomScale="96" zoomScaleNormal="96" zoomScalePageLayoutView="0" workbookViewId="0" topLeftCell="A1">
      <selection activeCell="H20" sqref="H20"/>
    </sheetView>
  </sheetViews>
  <sheetFormatPr defaultColWidth="9.140625" defaultRowHeight="15"/>
  <cols>
    <col min="1" max="1" width="1.421875" style="766" customWidth="1"/>
    <col min="2" max="2" width="4.421875" style="766" customWidth="1"/>
    <col min="3" max="3" width="3.140625" style="766" customWidth="1"/>
    <col min="4" max="5" width="6.140625" style="766" customWidth="1"/>
    <col min="6" max="6" width="43.421875" style="766" customWidth="1"/>
    <col min="7" max="7" width="5.28125" style="847" customWidth="1"/>
    <col min="8" max="13" width="11.421875" style="766" customWidth="1"/>
    <col min="14" max="14" width="2.00390625" style="765" customWidth="1"/>
    <col min="15" max="17" width="9.140625" style="901" customWidth="1"/>
    <col min="18" max="16384" width="9.140625" style="766" customWidth="1"/>
  </cols>
  <sheetData>
    <row r="1" spans="1:13" ht="22.5" customHeight="1">
      <c r="A1" s="761" t="s">
        <v>1058</v>
      </c>
      <c r="B1" s="762"/>
      <c r="C1" s="762"/>
      <c r="D1" s="762"/>
      <c r="E1" s="762"/>
      <c r="F1" s="763"/>
      <c r="G1" s="764"/>
      <c r="H1" s="762"/>
      <c r="I1" s="762"/>
      <c r="J1" s="762"/>
      <c r="K1" s="762"/>
      <c r="L1" s="762"/>
      <c r="M1" s="762"/>
    </row>
    <row r="2" spans="1:14" ht="16.5" thickBot="1">
      <c r="A2" s="761"/>
      <c r="B2" s="762"/>
      <c r="C2" s="762"/>
      <c r="D2" s="762"/>
      <c r="E2" s="762"/>
      <c r="F2" s="763"/>
      <c r="G2" s="764"/>
      <c r="H2" s="762"/>
      <c r="I2" s="762"/>
      <c r="J2" s="762"/>
      <c r="K2" s="762"/>
      <c r="L2" s="762"/>
      <c r="M2" s="764" t="s">
        <v>1076</v>
      </c>
      <c r="N2" s="767"/>
    </row>
    <row r="3" spans="1:14" ht="14.25" customHeight="1">
      <c r="A3" s="1163" t="s">
        <v>937</v>
      </c>
      <c r="B3" s="1164"/>
      <c r="C3" s="1164"/>
      <c r="D3" s="1164"/>
      <c r="E3" s="1164"/>
      <c r="F3" s="1165"/>
      <c r="G3" s="1172" t="s">
        <v>669</v>
      </c>
      <c r="H3" s="1175" t="s">
        <v>938</v>
      </c>
      <c r="I3" s="1176"/>
      <c r="J3" s="1175" t="s">
        <v>939</v>
      </c>
      <c r="K3" s="1176"/>
      <c r="L3" s="1175" t="s">
        <v>940</v>
      </c>
      <c r="M3" s="1177"/>
      <c r="N3" s="768"/>
    </row>
    <row r="4" spans="1:14" ht="13.5" customHeight="1">
      <c r="A4" s="1166"/>
      <c r="B4" s="1167"/>
      <c r="C4" s="1167"/>
      <c r="D4" s="1167"/>
      <c r="E4" s="1167"/>
      <c r="F4" s="1168"/>
      <c r="G4" s="1173"/>
      <c r="H4" s="769" t="s">
        <v>941</v>
      </c>
      <c r="I4" s="770" t="s">
        <v>670</v>
      </c>
      <c r="J4" s="769" t="s">
        <v>831</v>
      </c>
      <c r="K4" s="770" t="s">
        <v>670</v>
      </c>
      <c r="L4" s="769" t="s">
        <v>831</v>
      </c>
      <c r="M4" s="771" t="s">
        <v>670</v>
      </c>
      <c r="N4" s="772"/>
    </row>
    <row r="5" spans="1:14" ht="11.25" customHeight="1" thickBot="1">
      <c r="A5" s="1169"/>
      <c r="B5" s="1170"/>
      <c r="C5" s="1170"/>
      <c r="D5" s="1170"/>
      <c r="E5" s="1170"/>
      <c r="F5" s="1171"/>
      <c r="G5" s="1174"/>
      <c r="H5" s="773">
        <v>1</v>
      </c>
      <c r="I5" s="774">
        <v>2</v>
      </c>
      <c r="J5" s="773">
        <v>3</v>
      </c>
      <c r="K5" s="774">
        <v>4</v>
      </c>
      <c r="L5" s="773">
        <v>5</v>
      </c>
      <c r="M5" s="775">
        <v>6</v>
      </c>
      <c r="N5" s="776"/>
    </row>
    <row r="6" spans="1:14" ht="12.75" customHeight="1">
      <c r="A6" s="1178" t="s">
        <v>64</v>
      </c>
      <c r="B6" s="1179"/>
      <c r="C6" s="1179"/>
      <c r="D6" s="1179"/>
      <c r="E6" s="1179"/>
      <c r="F6" s="1180"/>
      <c r="G6" s="777">
        <v>1</v>
      </c>
      <c r="H6" s="778">
        <f aca="true" t="shared" si="0" ref="H6:M6">+H7+H32</f>
        <v>562104.88887</v>
      </c>
      <c r="I6" s="779">
        <f t="shared" si="0"/>
        <v>556996.55726</v>
      </c>
      <c r="J6" s="778">
        <f t="shared" si="0"/>
        <v>26968.421110000003</v>
      </c>
      <c r="K6" s="779">
        <f t="shared" si="0"/>
        <v>26968.421110000003</v>
      </c>
      <c r="L6" s="778">
        <f t="shared" si="0"/>
        <v>589073.3099800001</v>
      </c>
      <c r="M6" s="780">
        <f t="shared" si="0"/>
        <v>583964.9783700001</v>
      </c>
      <c r="N6" s="772"/>
    </row>
    <row r="7" spans="1:16" ht="12.75" customHeight="1">
      <c r="A7" s="781"/>
      <c r="B7" s="1182" t="s">
        <v>1012</v>
      </c>
      <c r="C7" s="1182"/>
      <c r="D7" s="1182"/>
      <c r="E7" s="1182"/>
      <c r="F7" s="1183"/>
      <c r="G7" s="782">
        <f>G6+1</f>
        <v>2</v>
      </c>
      <c r="H7" s="783">
        <f aca="true" t="shared" si="1" ref="H7:M7">+H8+H18+H25</f>
        <v>556272.12841</v>
      </c>
      <c r="I7" s="784">
        <f t="shared" si="1"/>
        <v>555531.56978</v>
      </c>
      <c r="J7" s="783">
        <f t="shared" si="1"/>
        <v>26968.421110000003</v>
      </c>
      <c r="K7" s="784">
        <f t="shared" si="1"/>
        <v>26968.421110000003</v>
      </c>
      <c r="L7" s="783">
        <f t="shared" si="1"/>
        <v>583240.5495200001</v>
      </c>
      <c r="M7" s="785">
        <f t="shared" si="1"/>
        <v>582499.9908900001</v>
      </c>
      <c r="N7" s="772"/>
      <c r="O7" s="902"/>
      <c r="P7" s="902"/>
    </row>
    <row r="8" spans="1:16" ht="12.75" customHeight="1">
      <c r="A8" s="786"/>
      <c r="B8" s="787"/>
      <c r="C8" s="788" t="s">
        <v>942</v>
      </c>
      <c r="D8" s="789" t="s">
        <v>65</v>
      </c>
      <c r="E8" s="787"/>
      <c r="F8" s="790"/>
      <c r="G8" s="791">
        <f aca="true" t="shared" si="2" ref="G8:G34">G7+1</f>
        <v>3</v>
      </c>
      <c r="H8" s="792">
        <f aca="true" t="shared" si="3" ref="H8:M8">+H9+H12</f>
        <v>507860.05641</v>
      </c>
      <c r="I8" s="793">
        <f t="shared" si="3"/>
        <v>507596.96413000004</v>
      </c>
      <c r="J8" s="792">
        <f t="shared" si="3"/>
        <v>26968.421110000003</v>
      </c>
      <c r="K8" s="793">
        <f t="shared" si="3"/>
        <v>26968.421110000003</v>
      </c>
      <c r="L8" s="792">
        <f t="shared" si="3"/>
        <v>534828.4775200001</v>
      </c>
      <c r="M8" s="794">
        <f t="shared" si="3"/>
        <v>534565.3852400001</v>
      </c>
      <c r="N8" s="772"/>
      <c r="O8" s="902"/>
      <c r="P8" s="902"/>
    </row>
    <row r="9" spans="1:16" ht="12.75" customHeight="1">
      <c r="A9" s="795"/>
      <c r="B9" s="796"/>
      <c r="C9" s="796"/>
      <c r="D9" s="796" t="s">
        <v>671</v>
      </c>
      <c r="E9" s="796" t="s">
        <v>66</v>
      </c>
      <c r="F9" s="797"/>
      <c r="G9" s="798">
        <f t="shared" si="2"/>
        <v>4</v>
      </c>
      <c r="H9" s="799">
        <f aca="true" t="shared" si="4" ref="H9:M9">+H10+H11</f>
        <v>6615.93824</v>
      </c>
      <c r="I9" s="800">
        <f t="shared" si="4"/>
        <v>6615.93824</v>
      </c>
      <c r="J9" s="799">
        <f t="shared" si="4"/>
        <v>18060.67377</v>
      </c>
      <c r="K9" s="800">
        <f t="shared" si="4"/>
        <v>18060.67377</v>
      </c>
      <c r="L9" s="799">
        <f t="shared" si="4"/>
        <v>24676.61201</v>
      </c>
      <c r="M9" s="801">
        <f t="shared" si="4"/>
        <v>24676.61201</v>
      </c>
      <c r="N9" s="772"/>
      <c r="O9" s="902"/>
      <c r="P9" s="902"/>
    </row>
    <row r="10" spans="1:16" ht="12.75" customHeight="1">
      <c r="A10" s="802"/>
      <c r="B10" s="803"/>
      <c r="C10" s="803"/>
      <c r="D10" s="803"/>
      <c r="E10" s="803" t="s">
        <v>942</v>
      </c>
      <c r="F10" s="803" t="s">
        <v>944</v>
      </c>
      <c r="G10" s="804">
        <f t="shared" si="2"/>
        <v>5</v>
      </c>
      <c r="H10" s="805">
        <f>'5.d'!G7</f>
        <v>0</v>
      </c>
      <c r="I10" s="806">
        <f>'5.d'!H7</f>
        <v>0</v>
      </c>
      <c r="J10" s="805">
        <f>'5.d'!I7</f>
        <v>0</v>
      </c>
      <c r="K10" s="806">
        <f>'5.d'!J7</f>
        <v>0</v>
      </c>
      <c r="L10" s="805">
        <f>+H10+J10</f>
        <v>0</v>
      </c>
      <c r="M10" s="807">
        <f>+I10+K10</f>
        <v>0</v>
      </c>
      <c r="N10" s="808"/>
      <c r="O10" s="902"/>
      <c r="P10" s="902"/>
    </row>
    <row r="11" spans="1:16" ht="12.75" customHeight="1">
      <c r="A11" s="802"/>
      <c r="B11" s="803"/>
      <c r="C11" s="803"/>
      <c r="D11" s="803"/>
      <c r="E11" s="762"/>
      <c r="F11" s="803" t="s">
        <v>945</v>
      </c>
      <c r="G11" s="804">
        <f t="shared" si="2"/>
        <v>6</v>
      </c>
      <c r="H11" s="805">
        <f>'5.d'!G15</f>
        <v>6615.93824</v>
      </c>
      <c r="I11" s="806">
        <f>'5.d'!H15</f>
        <v>6615.93824</v>
      </c>
      <c r="J11" s="805">
        <f>'5.d'!I15</f>
        <v>18060.67377</v>
      </c>
      <c r="K11" s="806">
        <f>'5.d'!J15</f>
        <v>18060.67377</v>
      </c>
      <c r="L11" s="805">
        <f>+H11+J11</f>
        <v>24676.61201</v>
      </c>
      <c r="M11" s="807">
        <f>+I11+K11</f>
        <v>24676.61201</v>
      </c>
      <c r="N11" s="808"/>
      <c r="O11" s="902"/>
      <c r="P11" s="902"/>
    </row>
    <row r="12" spans="1:16" ht="12.75" customHeight="1">
      <c r="A12" s="795"/>
      <c r="B12" s="796"/>
      <c r="C12" s="796"/>
      <c r="D12" s="796"/>
      <c r="E12" s="796" t="s">
        <v>67</v>
      </c>
      <c r="F12" s="797"/>
      <c r="G12" s="798">
        <f>G11+1</f>
        <v>7</v>
      </c>
      <c r="H12" s="799">
        <f aca="true" t="shared" si="5" ref="H12:M12">+H13+H17</f>
        <v>501244.11817000003</v>
      </c>
      <c r="I12" s="800">
        <f t="shared" si="5"/>
        <v>500981.02589000005</v>
      </c>
      <c r="J12" s="799">
        <f t="shared" si="5"/>
        <v>8907.74734</v>
      </c>
      <c r="K12" s="800">
        <f t="shared" si="5"/>
        <v>8907.74734</v>
      </c>
      <c r="L12" s="799">
        <f t="shared" si="5"/>
        <v>510151.86551000003</v>
      </c>
      <c r="M12" s="801">
        <f t="shared" si="5"/>
        <v>509888.77323000005</v>
      </c>
      <c r="N12" s="772"/>
      <c r="O12" s="902"/>
      <c r="P12" s="902"/>
    </row>
    <row r="13" spans="1:17" s="811" customFormat="1" ht="12.75" customHeight="1">
      <c r="A13" s="809"/>
      <c r="B13" s="803"/>
      <c r="C13" s="803"/>
      <c r="D13" s="803"/>
      <c r="E13" s="803" t="s">
        <v>942</v>
      </c>
      <c r="F13" s="803" t="s">
        <v>68</v>
      </c>
      <c r="G13" s="810">
        <f t="shared" si="2"/>
        <v>8</v>
      </c>
      <c r="H13" s="805">
        <f aca="true" t="shared" si="6" ref="H13:M13">+H14+H15+H16</f>
        <v>345754.81149000005</v>
      </c>
      <c r="I13" s="806">
        <f t="shared" si="6"/>
        <v>345752.06449</v>
      </c>
      <c r="J13" s="805">
        <f t="shared" si="6"/>
        <v>8707.74734</v>
      </c>
      <c r="K13" s="806">
        <f t="shared" si="6"/>
        <v>8707.74734</v>
      </c>
      <c r="L13" s="805">
        <f t="shared" si="6"/>
        <v>354462.55883000005</v>
      </c>
      <c r="M13" s="807">
        <f t="shared" si="6"/>
        <v>354459.81183</v>
      </c>
      <c r="N13" s="808"/>
      <c r="O13" s="903"/>
      <c r="P13" s="903"/>
      <c r="Q13" s="904"/>
    </row>
    <row r="14" spans="1:17" s="811" customFormat="1" ht="12.75" customHeight="1">
      <c r="A14" s="809"/>
      <c r="B14" s="803"/>
      <c r="C14" s="803"/>
      <c r="D14" s="803"/>
      <c r="E14" s="762"/>
      <c r="F14" s="803" t="s">
        <v>1010</v>
      </c>
      <c r="G14" s="810">
        <f t="shared" si="2"/>
        <v>9</v>
      </c>
      <c r="H14" s="805">
        <f>'5.a'!D8</f>
        <v>319373.75100000005</v>
      </c>
      <c r="I14" s="806">
        <f>'5.a'!E8</f>
        <v>319373.75100000005</v>
      </c>
      <c r="J14" s="805">
        <f>'5.a'!F8</f>
        <v>0</v>
      </c>
      <c r="K14" s="806">
        <f>'5.a'!G8</f>
        <v>0</v>
      </c>
      <c r="L14" s="805">
        <f aca="true" t="shared" si="7" ref="L14:M17">+H14+J14</f>
        <v>319373.75100000005</v>
      </c>
      <c r="M14" s="807">
        <f t="shared" si="7"/>
        <v>319373.75100000005</v>
      </c>
      <c r="N14" s="808"/>
      <c r="O14" s="903"/>
      <c r="P14" s="903"/>
      <c r="Q14" s="904"/>
    </row>
    <row r="15" spans="1:17" s="811" customFormat="1" ht="12.75" customHeight="1">
      <c r="A15" s="812"/>
      <c r="B15" s="803"/>
      <c r="C15" s="803"/>
      <c r="D15" s="803"/>
      <c r="E15" s="803"/>
      <c r="F15" s="803" t="s">
        <v>1009</v>
      </c>
      <c r="G15" s="810">
        <f t="shared" si="2"/>
        <v>10</v>
      </c>
      <c r="H15" s="805">
        <f>'5.c'!D20</f>
        <v>3259.87649</v>
      </c>
      <c r="I15" s="806">
        <f>'5.c'!E20</f>
        <v>3259.87649</v>
      </c>
      <c r="J15" s="805">
        <f>'5.c'!F20</f>
        <v>8707.74734</v>
      </c>
      <c r="K15" s="806">
        <f>'5.c'!G20</f>
        <v>8707.74734</v>
      </c>
      <c r="L15" s="805">
        <f t="shared" si="7"/>
        <v>11967.62383</v>
      </c>
      <c r="M15" s="807">
        <f t="shared" si="7"/>
        <v>11967.62383</v>
      </c>
      <c r="N15" s="808"/>
      <c r="O15" s="903"/>
      <c r="P15" s="903"/>
      <c r="Q15" s="904"/>
    </row>
    <row r="16" spans="1:17" s="811" customFormat="1" ht="12.75" customHeight="1">
      <c r="A16" s="809"/>
      <c r="B16" s="803"/>
      <c r="C16" s="803"/>
      <c r="D16" s="803"/>
      <c r="E16" s="762"/>
      <c r="F16" s="803" t="s">
        <v>1011</v>
      </c>
      <c r="G16" s="810">
        <f t="shared" si="2"/>
        <v>11</v>
      </c>
      <c r="H16" s="805">
        <f>'5.a'!D16</f>
        <v>23121.184</v>
      </c>
      <c r="I16" s="806">
        <f>'5.a'!E16</f>
        <v>23118.436999999998</v>
      </c>
      <c r="J16" s="805">
        <f>'5.a'!F16</f>
        <v>0</v>
      </c>
      <c r="K16" s="806">
        <f>'5.a'!G16</f>
        <v>0</v>
      </c>
      <c r="L16" s="805">
        <f t="shared" si="7"/>
        <v>23121.184</v>
      </c>
      <c r="M16" s="807">
        <f t="shared" si="7"/>
        <v>23118.436999999998</v>
      </c>
      <c r="N16" s="808"/>
      <c r="O16" s="903"/>
      <c r="P16" s="903"/>
      <c r="Q16" s="904"/>
    </row>
    <row r="17" spans="1:17" s="811" customFormat="1" ht="12.75" customHeight="1">
      <c r="A17" s="813"/>
      <c r="B17" s="803"/>
      <c r="C17" s="803"/>
      <c r="D17" s="803"/>
      <c r="E17" s="803"/>
      <c r="F17" s="803" t="s">
        <v>945</v>
      </c>
      <c r="G17" s="810">
        <f t="shared" si="2"/>
        <v>12</v>
      </c>
      <c r="H17" s="805">
        <f>'5.b'!D7</f>
        <v>155489.30668</v>
      </c>
      <c r="I17" s="806">
        <f>'5.b'!E7</f>
        <v>155228.9614</v>
      </c>
      <c r="J17" s="805">
        <f>'5.b'!F7</f>
        <v>200</v>
      </c>
      <c r="K17" s="806">
        <f>'5.b'!G7</f>
        <v>200</v>
      </c>
      <c r="L17" s="805">
        <f t="shared" si="7"/>
        <v>155689.30668</v>
      </c>
      <c r="M17" s="807">
        <f t="shared" si="7"/>
        <v>155428.9614</v>
      </c>
      <c r="N17" s="808"/>
      <c r="O17" s="903"/>
      <c r="P17" s="903"/>
      <c r="Q17" s="904"/>
    </row>
    <row r="18" spans="1:14" ht="12.75" customHeight="1">
      <c r="A18" s="786"/>
      <c r="B18" s="787"/>
      <c r="C18" s="788"/>
      <c r="D18" s="789" t="s">
        <v>69</v>
      </c>
      <c r="E18" s="787"/>
      <c r="F18" s="790"/>
      <c r="G18" s="791">
        <f t="shared" si="2"/>
        <v>13</v>
      </c>
      <c r="H18" s="792">
        <f aca="true" t="shared" si="8" ref="H18:M18">+H19+H22</f>
        <v>48412.072</v>
      </c>
      <c r="I18" s="793">
        <f t="shared" si="8"/>
        <v>47934.60565</v>
      </c>
      <c r="J18" s="792">
        <f t="shared" si="8"/>
        <v>0</v>
      </c>
      <c r="K18" s="793">
        <f t="shared" si="8"/>
        <v>0</v>
      </c>
      <c r="L18" s="792">
        <f t="shared" si="8"/>
        <v>48412.072</v>
      </c>
      <c r="M18" s="794">
        <f t="shared" si="8"/>
        <v>47934.60565</v>
      </c>
      <c r="N18" s="772"/>
    </row>
    <row r="19" spans="1:14" ht="12.75" customHeight="1">
      <c r="A19" s="795"/>
      <c r="B19" s="796"/>
      <c r="C19" s="796"/>
      <c r="D19" s="796" t="s">
        <v>671</v>
      </c>
      <c r="E19" s="796" t="s">
        <v>70</v>
      </c>
      <c r="F19" s="797"/>
      <c r="G19" s="798">
        <f t="shared" si="2"/>
        <v>14</v>
      </c>
      <c r="H19" s="799">
        <f aca="true" t="shared" si="9" ref="H19:M19">+H20+H21</f>
        <v>0</v>
      </c>
      <c r="I19" s="800">
        <f t="shared" si="9"/>
        <v>0</v>
      </c>
      <c r="J19" s="799">
        <f t="shared" si="9"/>
        <v>0</v>
      </c>
      <c r="K19" s="800">
        <f t="shared" si="9"/>
        <v>0</v>
      </c>
      <c r="L19" s="799">
        <f t="shared" si="9"/>
        <v>0</v>
      </c>
      <c r="M19" s="801">
        <f t="shared" si="9"/>
        <v>0</v>
      </c>
      <c r="N19" s="772"/>
    </row>
    <row r="20" spans="1:14" ht="12.75" customHeight="1">
      <c r="A20" s="802"/>
      <c r="B20" s="803"/>
      <c r="C20" s="803"/>
      <c r="D20" s="803"/>
      <c r="E20" s="803" t="s">
        <v>942</v>
      </c>
      <c r="F20" s="803" t="s">
        <v>944</v>
      </c>
      <c r="G20" s="810">
        <f t="shared" si="2"/>
        <v>15</v>
      </c>
      <c r="H20" s="899"/>
      <c r="I20" s="900"/>
      <c r="J20" s="899"/>
      <c r="K20" s="900"/>
      <c r="L20" s="805">
        <f>+H20+J20</f>
        <v>0</v>
      </c>
      <c r="M20" s="807">
        <f>+I20+K20</f>
        <v>0</v>
      </c>
      <c r="N20" s="808"/>
    </row>
    <row r="21" spans="1:14" ht="12.75" customHeight="1">
      <c r="A21" s="802"/>
      <c r="B21" s="803"/>
      <c r="C21" s="803"/>
      <c r="D21" s="803"/>
      <c r="E21" s="762"/>
      <c r="F21" s="803" t="s">
        <v>945</v>
      </c>
      <c r="G21" s="810">
        <f t="shared" si="2"/>
        <v>16</v>
      </c>
      <c r="H21" s="899"/>
      <c r="I21" s="900"/>
      <c r="J21" s="899"/>
      <c r="K21" s="900"/>
      <c r="L21" s="805">
        <f>+H21+J21</f>
        <v>0</v>
      </c>
      <c r="M21" s="807">
        <f>+I21+K21</f>
        <v>0</v>
      </c>
      <c r="N21" s="808"/>
    </row>
    <row r="22" spans="1:14" ht="12.75" customHeight="1">
      <c r="A22" s="795"/>
      <c r="B22" s="796"/>
      <c r="C22" s="796"/>
      <c r="D22" s="796"/>
      <c r="E22" s="796" t="s">
        <v>71</v>
      </c>
      <c r="F22" s="797"/>
      <c r="G22" s="798">
        <f>G21+1</f>
        <v>17</v>
      </c>
      <c r="H22" s="799">
        <f aca="true" t="shared" si="10" ref="H22:M22">+H23+H24</f>
        <v>48412.072</v>
      </c>
      <c r="I22" s="800">
        <f t="shared" si="10"/>
        <v>47934.60565</v>
      </c>
      <c r="J22" s="799">
        <f t="shared" si="10"/>
        <v>0</v>
      </c>
      <c r="K22" s="800">
        <f t="shared" si="10"/>
        <v>0</v>
      </c>
      <c r="L22" s="799">
        <f t="shared" si="10"/>
        <v>48412.072</v>
      </c>
      <c r="M22" s="801">
        <f t="shared" si="10"/>
        <v>47934.60565</v>
      </c>
      <c r="N22" s="772"/>
    </row>
    <row r="23" spans="1:14" ht="12.75" customHeight="1">
      <c r="A23" s="809"/>
      <c r="B23" s="803"/>
      <c r="C23" s="803"/>
      <c r="D23" s="803"/>
      <c r="E23" s="803" t="s">
        <v>942</v>
      </c>
      <c r="F23" s="803" t="s">
        <v>944</v>
      </c>
      <c r="G23" s="810">
        <f t="shared" si="2"/>
        <v>18</v>
      </c>
      <c r="H23" s="805">
        <f>'5.a'!D22</f>
        <v>426.072</v>
      </c>
      <c r="I23" s="806">
        <f>'5.a'!E22</f>
        <v>426.072</v>
      </c>
      <c r="J23" s="805">
        <f>'5.a'!F22</f>
        <v>0</v>
      </c>
      <c r="K23" s="806">
        <f>'5.a'!G22</f>
        <v>0</v>
      </c>
      <c r="L23" s="805">
        <f>+H23+J23</f>
        <v>426.072</v>
      </c>
      <c r="M23" s="807">
        <f>+I23+K23</f>
        <v>426.072</v>
      </c>
      <c r="N23" s="808"/>
    </row>
    <row r="24" spans="1:14" ht="12.75" customHeight="1">
      <c r="A24" s="813"/>
      <c r="B24" s="803"/>
      <c r="C24" s="803"/>
      <c r="D24" s="803"/>
      <c r="E24" s="762"/>
      <c r="F24" s="803" t="s">
        <v>945</v>
      </c>
      <c r="G24" s="810">
        <f t="shared" si="2"/>
        <v>19</v>
      </c>
      <c r="H24" s="805">
        <f>'5.b'!D27</f>
        <v>47986</v>
      </c>
      <c r="I24" s="806">
        <f>'5.b'!E27</f>
        <v>47508.53365</v>
      </c>
      <c r="J24" s="805">
        <f>'5.b'!F27</f>
        <v>0</v>
      </c>
      <c r="K24" s="806">
        <f>'5.b'!G27</f>
        <v>0</v>
      </c>
      <c r="L24" s="805">
        <f>+H24+J24</f>
        <v>47986</v>
      </c>
      <c r="M24" s="807">
        <f>+I24+K24</f>
        <v>47508.53365</v>
      </c>
      <c r="N24" s="808"/>
    </row>
    <row r="25" spans="1:14" ht="12.75" customHeight="1">
      <c r="A25" s="786"/>
      <c r="B25" s="787"/>
      <c r="C25" s="788"/>
      <c r="D25" s="789" t="s">
        <v>72</v>
      </c>
      <c r="E25" s="787"/>
      <c r="F25" s="790"/>
      <c r="G25" s="791">
        <f t="shared" si="2"/>
        <v>20</v>
      </c>
      <c r="H25" s="792">
        <f aca="true" t="shared" si="11" ref="H25:M25">+H26+H29</f>
        <v>0</v>
      </c>
      <c r="I25" s="793">
        <f t="shared" si="11"/>
        <v>0</v>
      </c>
      <c r="J25" s="792">
        <f t="shared" si="11"/>
        <v>0</v>
      </c>
      <c r="K25" s="793">
        <f t="shared" si="11"/>
        <v>0</v>
      </c>
      <c r="L25" s="792">
        <f t="shared" si="11"/>
        <v>0</v>
      </c>
      <c r="M25" s="794">
        <f t="shared" si="11"/>
        <v>0</v>
      </c>
      <c r="N25" s="772"/>
    </row>
    <row r="26" spans="1:14" ht="12.75" customHeight="1">
      <c r="A26" s="795"/>
      <c r="B26" s="796"/>
      <c r="C26" s="796"/>
      <c r="D26" s="796" t="s">
        <v>671</v>
      </c>
      <c r="E26" s="796" t="s">
        <v>73</v>
      </c>
      <c r="F26" s="797"/>
      <c r="G26" s="798">
        <f t="shared" si="2"/>
        <v>21</v>
      </c>
      <c r="H26" s="799">
        <f aca="true" t="shared" si="12" ref="H26:M26">+H27+H28</f>
        <v>0</v>
      </c>
      <c r="I26" s="800">
        <f t="shared" si="12"/>
        <v>0</v>
      </c>
      <c r="J26" s="799">
        <f t="shared" si="12"/>
        <v>0</v>
      </c>
      <c r="K26" s="800">
        <f t="shared" si="12"/>
        <v>0</v>
      </c>
      <c r="L26" s="799">
        <f t="shared" si="12"/>
        <v>0</v>
      </c>
      <c r="M26" s="801">
        <f t="shared" si="12"/>
        <v>0</v>
      </c>
      <c r="N26" s="772"/>
    </row>
    <row r="27" spans="1:14" ht="12.75" customHeight="1">
      <c r="A27" s="802"/>
      <c r="B27" s="803"/>
      <c r="C27" s="803"/>
      <c r="D27" s="803"/>
      <c r="E27" s="803" t="s">
        <v>942</v>
      </c>
      <c r="F27" s="803" t="s">
        <v>944</v>
      </c>
      <c r="G27" s="810">
        <f t="shared" si="2"/>
        <v>22</v>
      </c>
      <c r="H27" s="899"/>
      <c r="I27" s="900"/>
      <c r="J27" s="899"/>
      <c r="K27" s="900"/>
      <c r="L27" s="805">
        <f>+H27+J27</f>
        <v>0</v>
      </c>
      <c r="M27" s="807">
        <f>+I27+K27</f>
        <v>0</v>
      </c>
      <c r="N27" s="808"/>
    </row>
    <row r="28" spans="1:14" ht="12.75" customHeight="1">
      <c r="A28" s="802"/>
      <c r="B28" s="803"/>
      <c r="C28" s="803"/>
      <c r="D28" s="803"/>
      <c r="E28" s="762"/>
      <c r="F28" s="803" t="s">
        <v>945</v>
      </c>
      <c r="G28" s="810">
        <f t="shared" si="2"/>
        <v>23</v>
      </c>
      <c r="H28" s="899"/>
      <c r="I28" s="900"/>
      <c r="J28" s="899"/>
      <c r="K28" s="900"/>
      <c r="L28" s="805">
        <f>+H28+J28</f>
        <v>0</v>
      </c>
      <c r="M28" s="807">
        <f>+I28+K28</f>
        <v>0</v>
      </c>
      <c r="N28" s="808"/>
    </row>
    <row r="29" spans="1:14" ht="13.5" customHeight="1">
      <c r="A29" s="795"/>
      <c r="B29" s="796"/>
      <c r="C29" s="796"/>
      <c r="D29" s="796"/>
      <c r="E29" s="796" t="s">
        <v>74</v>
      </c>
      <c r="F29" s="797"/>
      <c r="G29" s="798">
        <f t="shared" si="2"/>
        <v>24</v>
      </c>
      <c r="H29" s="799">
        <f aca="true" t="shared" si="13" ref="H29:M29">+H30+H31</f>
        <v>0</v>
      </c>
      <c r="I29" s="800">
        <f t="shared" si="13"/>
        <v>0</v>
      </c>
      <c r="J29" s="799">
        <f t="shared" si="13"/>
        <v>0</v>
      </c>
      <c r="K29" s="800">
        <f>+K30+K31</f>
        <v>0</v>
      </c>
      <c r="L29" s="799">
        <f>+L30+L31</f>
        <v>0</v>
      </c>
      <c r="M29" s="801">
        <f t="shared" si="13"/>
        <v>0</v>
      </c>
      <c r="N29" s="808"/>
    </row>
    <row r="30" spans="1:14" ht="13.5" customHeight="1">
      <c r="A30" s="809"/>
      <c r="B30" s="803"/>
      <c r="C30" s="803"/>
      <c r="D30" s="803"/>
      <c r="E30" s="803" t="s">
        <v>942</v>
      </c>
      <c r="F30" s="803" t="s">
        <v>944</v>
      </c>
      <c r="G30" s="810">
        <f t="shared" si="2"/>
        <v>25</v>
      </c>
      <c r="H30" s="805">
        <f>'5.a'!D33</f>
        <v>0</v>
      </c>
      <c r="I30" s="806">
        <f>'5.a'!E33</f>
        <v>0</v>
      </c>
      <c r="J30" s="805">
        <f>'5.a'!F33</f>
        <v>0</v>
      </c>
      <c r="K30" s="806">
        <f>'5.a'!G33</f>
        <v>0</v>
      </c>
      <c r="L30" s="805">
        <f>+H30+J30</f>
        <v>0</v>
      </c>
      <c r="M30" s="807">
        <f>+I30+K30</f>
        <v>0</v>
      </c>
      <c r="N30" s="808"/>
    </row>
    <row r="31" spans="1:14" ht="13.5" customHeight="1">
      <c r="A31" s="813"/>
      <c r="B31" s="803"/>
      <c r="C31" s="803"/>
      <c r="D31" s="803"/>
      <c r="E31" s="762"/>
      <c r="F31" s="803" t="s">
        <v>945</v>
      </c>
      <c r="G31" s="810">
        <f t="shared" si="2"/>
        <v>26</v>
      </c>
      <c r="H31" s="805">
        <f>'5.b'!D42</f>
        <v>0</v>
      </c>
      <c r="I31" s="806">
        <f>'5.b'!E42</f>
        <v>0</v>
      </c>
      <c r="J31" s="805">
        <f>'5.b'!F42</f>
        <v>0</v>
      </c>
      <c r="K31" s="806">
        <f>'5.b'!G42</f>
        <v>0</v>
      </c>
      <c r="L31" s="805">
        <f>+H31+J31</f>
        <v>0</v>
      </c>
      <c r="M31" s="807">
        <f>+I31+K31</f>
        <v>0</v>
      </c>
      <c r="N31" s="808"/>
    </row>
    <row r="32" spans="1:14" ht="12.75" customHeight="1">
      <c r="A32" s="781"/>
      <c r="B32" s="1182" t="s">
        <v>1013</v>
      </c>
      <c r="C32" s="1182"/>
      <c r="D32" s="1182" t="s">
        <v>829</v>
      </c>
      <c r="E32" s="1182" t="s">
        <v>943</v>
      </c>
      <c r="F32" s="1183"/>
      <c r="G32" s="782">
        <f>G31+1</f>
        <v>27</v>
      </c>
      <c r="H32" s="783">
        <f aca="true" t="shared" si="14" ref="H32:M32">+H33+H34</f>
        <v>5832.7604599999995</v>
      </c>
      <c r="I32" s="784">
        <f t="shared" si="14"/>
        <v>1464.98748</v>
      </c>
      <c r="J32" s="783">
        <f t="shared" si="14"/>
        <v>0</v>
      </c>
      <c r="K32" s="784">
        <f t="shared" si="14"/>
        <v>0</v>
      </c>
      <c r="L32" s="783">
        <f t="shared" si="14"/>
        <v>5832.7604599999995</v>
      </c>
      <c r="M32" s="785">
        <f t="shared" si="14"/>
        <v>1464.98748</v>
      </c>
      <c r="N32" s="772"/>
    </row>
    <row r="33" spans="1:17" s="811" customFormat="1" ht="12.75" customHeight="1">
      <c r="A33" s="809"/>
      <c r="B33" s="814"/>
      <c r="C33" s="814"/>
      <c r="D33" s="814"/>
      <c r="E33" s="815" t="s">
        <v>944</v>
      </c>
      <c r="F33" s="816"/>
      <c r="G33" s="810">
        <f>G32+1</f>
        <v>28</v>
      </c>
      <c r="H33" s="805">
        <f>'5.a'!D37</f>
        <v>5832.7604599999995</v>
      </c>
      <c r="I33" s="806">
        <f>'5.a'!E37</f>
        <v>1464.98748</v>
      </c>
      <c r="J33" s="805">
        <f>'5.a'!F37</f>
        <v>0</v>
      </c>
      <c r="K33" s="806">
        <f>'5.a'!G37</f>
        <v>0</v>
      </c>
      <c r="L33" s="805">
        <f>+H33+J33</f>
        <v>5832.7604599999995</v>
      </c>
      <c r="M33" s="807">
        <f>+I33+K33</f>
        <v>1464.98748</v>
      </c>
      <c r="N33" s="808"/>
      <c r="O33" s="904"/>
      <c r="P33" s="904"/>
      <c r="Q33" s="904"/>
    </row>
    <row r="34" spans="1:17" s="811" customFormat="1" ht="12.75" customHeight="1" thickBot="1">
      <c r="A34" s="817"/>
      <c r="B34" s="818"/>
      <c r="C34" s="818"/>
      <c r="D34" s="818"/>
      <c r="E34" s="819" t="s">
        <v>945</v>
      </c>
      <c r="F34" s="820"/>
      <c r="G34" s="821">
        <f t="shared" si="2"/>
        <v>29</v>
      </c>
      <c r="H34" s="822">
        <f>'5.b'!D45</f>
        <v>0</v>
      </c>
      <c r="I34" s="823">
        <f>'5.b'!E45</f>
        <v>0</v>
      </c>
      <c r="J34" s="822">
        <f>'5.b'!F45</f>
        <v>0</v>
      </c>
      <c r="K34" s="823">
        <f>'5.b'!G45</f>
        <v>0</v>
      </c>
      <c r="L34" s="822">
        <f>+H34+J34</f>
        <v>0</v>
      </c>
      <c r="M34" s="824">
        <f>+I34+K34</f>
        <v>0</v>
      </c>
      <c r="N34" s="808"/>
      <c r="O34" s="904"/>
      <c r="P34" s="904"/>
      <c r="Q34" s="904"/>
    </row>
    <row r="35" spans="1:17" s="811" customFormat="1" ht="12.75" customHeight="1" thickBot="1">
      <c r="A35" s="825"/>
      <c r="B35" s="825"/>
      <c r="C35" s="825"/>
      <c r="D35" s="825"/>
      <c r="E35" s="825"/>
      <c r="F35" s="825"/>
      <c r="G35" s="825"/>
      <c r="H35" s="826"/>
      <c r="I35" s="826"/>
      <c r="J35" s="826"/>
      <c r="K35" s="826"/>
      <c r="L35" s="826"/>
      <c r="M35" s="826"/>
      <c r="N35" s="827"/>
      <c r="O35" s="904"/>
      <c r="P35" s="904"/>
      <c r="Q35" s="904"/>
    </row>
    <row r="36" spans="1:16" ht="12.75" customHeight="1">
      <c r="A36" s="1178" t="s">
        <v>1014</v>
      </c>
      <c r="B36" s="1179"/>
      <c r="C36" s="1179"/>
      <c r="D36" s="1179"/>
      <c r="E36" s="1179"/>
      <c r="F36" s="1180"/>
      <c r="G36" s="777">
        <f>G34+1</f>
        <v>30</v>
      </c>
      <c r="H36" s="778">
        <f aca="true" t="shared" si="15" ref="H36:M36">+H37+H42</f>
        <v>562104.88887</v>
      </c>
      <c r="I36" s="779">
        <f t="shared" si="15"/>
        <v>556996.55726</v>
      </c>
      <c r="J36" s="778">
        <f t="shared" si="15"/>
        <v>26968.421110000003</v>
      </c>
      <c r="K36" s="779">
        <f t="shared" si="15"/>
        <v>26968.421110000003</v>
      </c>
      <c r="L36" s="778">
        <f t="shared" si="15"/>
        <v>589073.3099800001</v>
      </c>
      <c r="M36" s="780">
        <f t="shared" si="15"/>
        <v>583964.97837</v>
      </c>
      <c r="N36" s="772"/>
      <c r="O36" s="904"/>
      <c r="P36" s="904"/>
    </row>
    <row r="37" spans="1:16" ht="12.75" customHeight="1">
      <c r="A37" s="795"/>
      <c r="B37" s="796"/>
      <c r="C37" s="828" t="s">
        <v>942</v>
      </c>
      <c r="D37" s="796" t="s">
        <v>75</v>
      </c>
      <c r="E37" s="796"/>
      <c r="F37" s="797"/>
      <c r="G37" s="798">
        <f aca="true" t="shared" si="16" ref="G37:G55">G36+1</f>
        <v>31</v>
      </c>
      <c r="H37" s="799">
        <f aca="true" t="shared" si="17" ref="H37:M37">+H38+H39+H40+H41</f>
        <v>352013.64395000006</v>
      </c>
      <c r="I37" s="800">
        <f t="shared" si="17"/>
        <v>347643.12397</v>
      </c>
      <c r="J37" s="799">
        <f t="shared" si="17"/>
        <v>8707.74734</v>
      </c>
      <c r="K37" s="800">
        <f t="shared" si="17"/>
        <v>8707.74734</v>
      </c>
      <c r="L37" s="799">
        <f t="shared" si="17"/>
        <v>360721.39129000006</v>
      </c>
      <c r="M37" s="801">
        <f t="shared" si="17"/>
        <v>356350.87131</v>
      </c>
      <c r="N37" s="829"/>
      <c r="O37" s="904"/>
      <c r="P37" s="904"/>
    </row>
    <row r="38" spans="1:16" ht="12.75" customHeight="1">
      <c r="A38" s="830"/>
      <c r="B38" s="814"/>
      <c r="C38" s="814"/>
      <c r="D38" s="831" t="s">
        <v>942</v>
      </c>
      <c r="E38" s="832" t="s">
        <v>76</v>
      </c>
      <c r="F38" s="833"/>
      <c r="G38" s="804">
        <f t="shared" si="16"/>
        <v>32</v>
      </c>
      <c r="H38" s="805">
        <f aca="true" t="shared" si="18" ref="H38:M38">+H10+H13</f>
        <v>345754.81149000005</v>
      </c>
      <c r="I38" s="806">
        <f t="shared" si="18"/>
        <v>345752.06449</v>
      </c>
      <c r="J38" s="805">
        <f t="shared" si="18"/>
        <v>8707.74734</v>
      </c>
      <c r="K38" s="806">
        <f t="shared" si="18"/>
        <v>8707.74734</v>
      </c>
      <c r="L38" s="805">
        <f t="shared" si="18"/>
        <v>354462.55883000005</v>
      </c>
      <c r="M38" s="807">
        <f t="shared" si="18"/>
        <v>354459.81183</v>
      </c>
      <c r="N38" s="829"/>
      <c r="O38" s="904"/>
      <c r="P38" s="904"/>
    </row>
    <row r="39" spans="1:16" ht="12.75" customHeight="1">
      <c r="A39" s="830"/>
      <c r="B39" s="814"/>
      <c r="C39" s="814"/>
      <c r="D39" s="814"/>
      <c r="E39" s="832" t="s">
        <v>77</v>
      </c>
      <c r="F39" s="833"/>
      <c r="G39" s="804">
        <f t="shared" si="16"/>
        <v>33</v>
      </c>
      <c r="H39" s="805">
        <f aca="true" t="shared" si="19" ref="H39:M39">+H20+H23</f>
        <v>426.072</v>
      </c>
      <c r="I39" s="806">
        <f t="shared" si="19"/>
        <v>426.072</v>
      </c>
      <c r="J39" s="805">
        <f t="shared" si="19"/>
        <v>0</v>
      </c>
      <c r="K39" s="806">
        <f t="shared" si="19"/>
        <v>0</v>
      </c>
      <c r="L39" s="805">
        <f t="shared" si="19"/>
        <v>426.072</v>
      </c>
      <c r="M39" s="807">
        <f t="shared" si="19"/>
        <v>426.072</v>
      </c>
      <c r="N39" s="829"/>
      <c r="O39" s="904"/>
      <c r="P39" s="904"/>
    </row>
    <row r="40" spans="1:16" ht="12.75" customHeight="1">
      <c r="A40" s="830"/>
      <c r="B40" s="814"/>
      <c r="C40" s="814"/>
      <c r="D40" s="814"/>
      <c r="E40" s="832" t="s">
        <v>78</v>
      </c>
      <c r="F40" s="833"/>
      <c r="G40" s="804">
        <f t="shared" si="16"/>
        <v>34</v>
      </c>
      <c r="H40" s="805">
        <f aca="true" t="shared" si="20" ref="H40:M40">+H27+H30</f>
        <v>0</v>
      </c>
      <c r="I40" s="806">
        <f t="shared" si="20"/>
        <v>0</v>
      </c>
      <c r="J40" s="805">
        <f t="shared" si="20"/>
        <v>0</v>
      </c>
      <c r="K40" s="806">
        <f t="shared" si="20"/>
        <v>0</v>
      </c>
      <c r="L40" s="805">
        <f t="shared" si="20"/>
        <v>0</v>
      </c>
      <c r="M40" s="807">
        <f t="shared" si="20"/>
        <v>0</v>
      </c>
      <c r="N40" s="834"/>
      <c r="O40" s="904"/>
      <c r="P40" s="904"/>
    </row>
    <row r="41" spans="1:16" ht="12.75" customHeight="1">
      <c r="A41" s="830"/>
      <c r="B41" s="814"/>
      <c r="C41" s="814"/>
      <c r="D41" s="831"/>
      <c r="E41" s="803" t="s">
        <v>79</v>
      </c>
      <c r="F41" s="833"/>
      <c r="G41" s="804">
        <f t="shared" si="16"/>
        <v>35</v>
      </c>
      <c r="H41" s="805">
        <f aca="true" t="shared" si="21" ref="H41:M41">+H33</f>
        <v>5832.7604599999995</v>
      </c>
      <c r="I41" s="806">
        <f t="shared" si="21"/>
        <v>1464.98748</v>
      </c>
      <c r="J41" s="805">
        <f t="shared" si="21"/>
        <v>0</v>
      </c>
      <c r="K41" s="806">
        <f t="shared" si="21"/>
        <v>0</v>
      </c>
      <c r="L41" s="805">
        <f t="shared" si="21"/>
        <v>5832.7604599999995</v>
      </c>
      <c r="M41" s="807">
        <f t="shared" si="21"/>
        <v>1464.98748</v>
      </c>
      <c r="N41" s="834"/>
      <c r="O41" s="904"/>
      <c r="P41" s="904"/>
    </row>
    <row r="42" spans="1:14" ht="12.75" customHeight="1">
      <c r="A42" s="795"/>
      <c r="B42" s="796"/>
      <c r="C42" s="835"/>
      <c r="D42" s="796" t="s">
        <v>80</v>
      </c>
      <c r="E42" s="796"/>
      <c r="F42" s="797"/>
      <c r="G42" s="798">
        <f t="shared" si="16"/>
        <v>36</v>
      </c>
      <c r="H42" s="799">
        <f aca="true" t="shared" si="22" ref="H42:M42">+H43+H44+H45+H46</f>
        <v>210091.24492</v>
      </c>
      <c r="I42" s="800">
        <f t="shared" si="22"/>
        <v>209353.43329</v>
      </c>
      <c r="J42" s="799">
        <f t="shared" si="22"/>
        <v>18260.67377</v>
      </c>
      <c r="K42" s="800">
        <f t="shared" si="22"/>
        <v>18260.67377</v>
      </c>
      <c r="L42" s="799">
        <f t="shared" si="22"/>
        <v>228351.91869000002</v>
      </c>
      <c r="M42" s="801">
        <f t="shared" si="22"/>
        <v>227614.10706</v>
      </c>
      <c r="N42" s="834"/>
    </row>
    <row r="43" spans="1:14" ht="12.75" customHeight="1">
      <c r="A43" s="836"/>
      <c r="B43" s="803"/>
      <c r="C43" s="832"/>
      <c r="D43" s="831" t="s">
        <v>942</v>
      </c>
      <c r="E43" s="832" t="s">
        <v>81</v>
      </c>
      <c r="F43" s="837"/>
      <c r="G43" s="804">
        <f t="shared" si="16"/>
        <v>37</v>
      </c>
      <c r="H43" s="805">
        <f aca="true" t="shared" si="23" ref="H43:M43">+H11+H17</f>
        <v>162105.24492</v>
      </c>
      <c r="I43" s="806">
        <f t="shared" si="23"/>
        <v>161844.89964</v>
      </c>
      <c r="J43" s="805">
        <f t="shared" si="23"/>
        <v>18260.67377</v>
      </c>
      <c r="K43" s="806">
        <f t="shared" si="23"/>
        <v>18260.67377</v>
      </c>
      <c r="L43" s="805">
        <f t="shared" si="23"/>
        <v>180365.91869000002</v>
      </c>
      <c r="M43" s="807">
        <f t="shared" si="23"/>
        <v>180105.57341</v>
      </c>
      <c r="N43" s="829"/>
    </row>
    <row r="44" spans="1:14" ht="12.75" customHeight="1">
      <c r="A44" s="836"/>
      <c r="B44" s="803"/>
      <c r="C44" s="832"/>
      <c r="D44" s="814"/>
      <c r="E44" s="832" t="s">
        <v>82</v>
      </c>
      <c r="F44" s="837"/>
      <c r="G44" s="804">
        <f t="shared" si="16"/>
        <v>38</v>
      </c>
      <c r="H44" s="805">
        <f aca="true" t="shared" si="24" ref="H44:M44">+H21+H24</f>
        <v>47986</v>
      </c>
      <c r="I44" s="806">
        <f t="shared" si="24"/>
        <v>47508.53365</v>
      </c>
      <c r="J44" s="805">
        <f t="shared" si="24"/>
        <v>0</v>
      </c>
      <c r="K44" s="806">
        <f t="shared" si="24"/>
        <v>0</v>
      </c>
      <c r="L44" s="805">
        <f t="shared" si="24"/>
        <v>47986</v>
      </c>
      <c r="M44" s="807">
        <f t="shared" si="24"/>
        <v>47508.53365</v>
      </c>
      <c r="N44" s="834"/>
    </row>
    <row r="45" spans="1:14" ht="12.75" customHeight="1">
      <c r="A45" s="830"/>
      <c r="B45" s="814"/>
      <c r="C45" s="814"/>
      <c r="D45" s="814"/>
      <c r="E45" s="832" t="s">
        <v>83</v>
      </c>
      <c r="F45" s="833"/>
      <c r="G45" s="804">
        <f t="shared" si="16"/>
        <v>39</v>
      </c>
      <c r="H45" s="805">
        <f aca="true" t="shared" si="25" ref="H45:M45">+H28+H31</f>
        <v>0</v>
      </c>
      <c r="I45" s="806">
        <f t="shared" si="25"/>
        <v>0</v>
      </c>
      <c r="J45" s="805">
        <f t="shared" si="25"/>
        <v>0</v>
      </c>
      <c r="K45" s="806">
        <f t="shared" si="25"/>
        <v>0</v>
      </c>
      <c r="L45" s="805">
        <f t="shared" si="25"/>
        <v>0</v>
      </c>
      <c r="M45" s="807">
        <f t="shared" si="25"/>
        <v>0</v>
      </c>
      <c r="N45" s="834"/>
    </row>
    <row r="46" spans="1:14" ht="12.75" customHeight="1">
      <c r="A46" s="830"/>
      <c r="B46" s="814"/>
      <c r="C46" s="814"/>
      <c r="D46" s="831"/>
      <c r="E46" s="803" t="s">
        <v>84</v>
      </c>
      <c r="F46" s="833"/>
      <c r="G46" s="804">
        <f t="shared" si="16"/>
        <v>40</v>
      </c>
      <c r="H46" s="805">
        <f aca="true" t="shared" si="26" ref="H46:M46">+H34</f>
        <v>0</v>
      </c>
      <c r="I46" s="806">
        <f t="shared" si="26"/>
        <v>0</v>
      </c>
      <c r="J46" s="805">
        <f t="shared" si="26"/>
        <v>0</v>
      </c>
      <c r="K46" s="806">
        <f t="shared" si="26"/>
        <v>0</v>
      </c>
      <c r="L46" s="805">
        <f t="shared" si="26"/>
        <v>0</v>
      </c>
      <c r="M46" s="807">
        <f t="shared" si="26"/>
        <v>0</v>
      </c>
      <c r="N46" s="834"/>
    </row>
    <row r="47" spans="1:14" ht="12.75" customHeight="1">
      <c r="A47" s="1184" t="s">
        <v>85</v>
      </c>
      <c r="B47" s="1185"/>
      <c r="C47" s="1185"/>
      <c r="D47" s="1185"/>
      <c r="E47" s="1185"/>
      <c r="F47" s="1186"/>
      <c r="G47" s="838">
        <f t="shared" si="16"/>
        <v>41</v>
      </c>
      <c r="H47" s="839">
        <f aca="true" t="shared" si="27" ref="H47:M47">+H48+H52</f>
        <v>562104.88887</v>
      </c>
      <c r="I47" s="840">
        <f t="shared" si="27"/>
        <v>556996.55726</v>
      </c>
      <c r="J47" s="839">
        <f t="shared" si="27"/>
        <v>26968.421110000003</v>
      </c>
      <c r="K47" s="840">
        <f t="shared" si="27"/>
        <v>26968.421110000003</v>
      </c>
      <c r="L47" s="839">
        <f t="shared" si="27"/>
        <v>589073.3099800001</v>
      </c>
      <c r="M47" s="841">
        <f t="shared" si="27"/>
        <v>583964.97837</v>
      </c>
      <c r="N47" s="772"/>
    </row>
    <row r="48" spans="1:14" ht="12.75" customHeight="1">
      <c r="A48" s="795"/>
      <c r="B48" s="796"/>
      <c r="C48" s="828" t="s">
        <v>942</v>
      </c>
      <c r="D48" s="796" t="s">
        <v>86</v>
      </c>
      <c r="E48" s="796"/>
      <c r="F48" s="797"/>
      <c r="G48" s="798">
        <f t="shared" si="16"/>
        <v>42</v>
      </c>
      <c r="H48" s="799">
        <f aca="true" t="shared" si="28" ref="H48:M48">+H49+H50+H51</f>
        <v>352013.64395000006</v>
      </c>
      <c r="I48" s="800">
        <f t="shared" si="28"/>
        <v>347643.12397</v>
      </c>
      <c r="J48" s="799">
        <f t="shared" si="28"/>
        <v>8707.74734</v>
      </c>
      <c r="K48" s="800">
        <f t="shared" si="28"/>
        <v>8707.74734</v>
      </c>
      <c r="L48" s="799">
        <f t="shared" si="28"/>
        <v>360721.39129000006</v>
      </c>
      <c r="M48" s="801">
        <f t="shared" si="28"/>
        <v>356350.87131</v>
      </c>
      <c r="N48" s="829"/>
    </row>
    <row r="49" spans="1:14" ht="12.75" customHeight="1">
      <c r="A49" s="830"/>
      <c r="B49" s="814"/>
      <c r="C49" s="814"/>
      <c r="D49" s="831" t="s">
        <v>942</v>
      </c>
      <c r="E49" s="803" t="s">
        <v>87</v>
      </c>
      <c r="F49" s="833"/>
      <c r="G49" s="804">
        <f t="shared" si="16"/>
        <v>43</v>
      </c>
      <c r="H49" s="805">
        <f aca="true" t="shared" si="29" ref="H49:M49">+H10+H20+H27</f>
        <v>0</v>
      </c>
      <c r="I49" s="806">
        <f t="shared" si="29"/>
        <v>0</v>
      </c>
      <c r="J49" s="805">
        <f t="shared" si="29"/>
        <v>0</v>
      </c>
      <c r="K49" s="806">
        <f t="shared" si="29"/>
        <v>0</v>
      </c>
      <c r="L49" s="805">
        <f t="shared" si="29"/>
        <v>0</v>
      </c>
      <c r="M49" s="807">
        <f t="shared" si="29"/>
        <v>0</v>
      </c>
      <c r="N49" s="829"/>
    </row>
    <row r="50" spans="1:14" ht="12.75" customHeight="1">
      <c r="A50" s="830"/>
      <c r="B50" s="814"/>
      <c r="C50" s="814"/>
      <c r="D50" s="814"/>
      <c r="E50" s="803" t="s">
        <v>88</v>
      </c>
      <c r="F50" s="833"/>
      <c r="G50" s="804">
        <f t="shared" si="16"/>
        <v>44</v>
      </c>
      <c r="H50" s="805">
        <f aca="true" t="shared" si="30" ref="H50:M50">+H13+H23+H30</f>
        <v>346180.88349000004</v>
      </c>
      <c r="I50" s="806">
        <f t="shared" si="30"/>
        <v>346178.13649</v>
      </c>
      <c r="J50" s="805">
        <f t="shared" si="30"/>
        <v>8707.74734</v>
      </c>
      <c r="K50" s="806">
        <f t="shared" si="30"/>
        <v>8707.74734</v>
      </c>
      <c r="L50" s="805">
        <f t="shared" si="30"/>
        <v>354888.63083000004</v>
      </c>
      <c r="M50" s="807">
        <f t="shared" si="30"/>
        <v>354885.88383</v>
      </c>
      <c r="N50" s="829"/>
    </row>
    <row r="51" spans="1:14" ht="12.75" customHeight="1">
      <c r="A51" s="830"/>
      <c r="B51" s="814"/>
      <c r="C51" s="814"/>
      <c r="D51" s="831"/>
      <c r="E51" s="803" t="s">
        <v>89</v>
      </c>
      <c r="F51" s="833"/>
      <c r="G51" s="804">
        <f t="shared" si="16"/>
        <v>45</v>
      </c>
      <c r="H51" s="805">
        <f aca="true" t="shared" si="31" ref="H51:M51">+H33</f>
        <v>5832.7604599999995</v>
      </c>
      <c r="I51" s="806">
        <f t="shared" si="31"/>
        <v>1464.98748</v>
      </c>
      <c r="J51" s="805">
        <f t="shared" si="31"/>
        <v>0</v>
      </c>
      <c r="K51" s="806">
        <f t="shared" si="31"/>
        <v>0</v>
      </c>
      <c r="L51" s="805">
        <f t="shared" si="31"/>
        <v>5832.7604599999995</v>
      </c>
      <c r="M51" s="807">
        <f t="shared" si="31"/>
        <v>1464.98748</v>
      </c>
      <c r="N51" s="829"/>
    </row>
    <row r="52" spans="1:14" ht="12.75" customHeight="1">
      <c r="A52" s="795"/>
      <c r="B52" s="796"/>
      <c r="C52" s="835"/>
      <c r="D52" s="796" t="s">
        <v>90</v>
      </c>
      <c r="E52" s="796"/>
      <c r="F52" s="797"/>
      <c r="G52" s="798">
        <f t="shared" si="16"/>
        <v>46</v>
      </c>
      <c r="H52" s="799">
        <f aca="true" t="shared" si="32" ref="H52:M52">+H53+H54+H55</f>
        <v>210091.24492</v>
      </c>
      <c r="I52" s="800">
        <f t="shared" si="32"/>
        <v>209353.43329</v>
      </c>
      <c r="J52" s="799">
        <f t="shared" si="32"/>
        <v>18260.67377</v>
      </c>
      <c r="K52" s="800">
        <f t="shared" si="32"/>
        <v>18260.67377</v>
      </c>
      <c r="L52" s="799">
        <f t="shared" si="32"/>
        <v>228351.91869000002</v>
      </c>
      <c r="M52" s="801">
        <f t="shared" si="32"/>
        <v>227614.10706</v>
      </c>
      <c r="N52" s="834"/>
    </row>
    <row r="53" spans="1:14" ht="12.75" customHeight="1">
      <c r="A53" s="836"/>
      <c r="B53" s="803"/>
      <c r="C53" s="832"/>
      <c r="D53" s="831" t="s">
        <v>942</v>
      </c>
      <c r="E53" s="803" t="s">
        <v>91</v>
      </c>
      <c r="F53" s="837"/>
      <c r="G53" s="810">
        <f t="shared" si="16"/>
        <v>47</v>
      </c>
      <c r="H53" s="805">
        <f aca="true" t="shared" si="33" ref="H53:M53">+H11+H21+H28</f>
        <v>6615.93824</v>
      </c>
      <c r="I53" s="806">
        <f t="shared" si="33"/>
        <v>6615.93824</v>
      </c>
      <c r="J53" s="805">
        <f t="shared" si="33"/>
        <v>18060.67377</v>
      </c>
      <c r="K53" s="806">
        <f t="shared" si="33"/>
        <v>18060.67377</v>
      </c>
      <c r="L53" s="805">
        <f t="shared" si="33"/>
        <v>24676.61201</v>
      </c>
      <c r="M53" s="807">
        <f t="shared" si="33"/>
        <v>24676.61201</v>
      </c>
      <c r="N53" s="808"/>
    </row>
    <row r="54" spans="1:14" ht="12.75" customHeight="1">
      <c r="A54" s="836"/>
      <c r="B54" s="803"/>
      <c r="C54" s="832"/>
      <c r="D54" s="814"/>
      <c r="E54" s="803" t="s">
        <v>92</v>
      </c>
      <c r="F54" s="837"/>
      <c r="G54" s="810">
        <f t="shared" si="16"/>
        <v>48</v>
      </c>
      <c r="H54" s="805">
        <f aca="true" t="shared" si="34" ref="H54:M54">+H17+H24+H31</f>
        <v>203475.30668</v>
      </c>
      <c r="I54" s="806">
        <f t="shared" si="34"/>
        <v>202737.49505</v>
      </c>
      <c r="J54" s="805">
        <f t="shared" si="34"/>
        <v>200</v>
      </c>
      <c r="K54" s="806">
        <f t="shared" si="34"/>
        <v>200</v>
      </c>
      <c r="L54" s="805">
        <f t="shared" si="34"/>
        <v>203675.30668</v>
      </c>
      <c r="M54" s="807">
        <f t="shared" si="34"/>
        <v>202937.49505</v>
      </c>
      <c r="N54" s="808"/>
    </row>
    <row r="55" spans="1:14" ht="12.75" customHeight="1" thickBot="1">
      <c r="A55" s="842"/>
      <c r="B55" s="818"/>
      <c r="C55" s="818"/>
      <c r="D55" s="818"/>
      <c r="E55" s="843" t="s">
        <v>111</v>
      </c>
      <c r="F55" s="844"/>
      <c r="G55" s="845">
        <f t="shared" si="16"/>
        <v>49</v>
      </c>
      <c r="H55" s="822">
        <f aca="true" t="shared" si="35" ref="H55:M55">+H34</f>
        <v>0</v>
      </c>
      <c r="I55" s="823">
        <f t="shared" si="35"/>
        <v>0</v>
      </c>
      <c r="J55" s="822">
        <f t="shared" si="35"/>
        <v>0</v>
      </c>
      <c r="K55" s="823">
        <f t="shared" si="35"/>
        <v>0</v>
      </c>
      <c r="L55" s="822">
        <f t="shared" si="35"/>
        <v>0</v>
      </c>
      <c r="M55" s="824">
        <f t="shared" si="35"/>
        <v>0</v>
      </c>
      <c r="N55" s="834"/>
    </row>
    <row r="56" spans="1:13" ht="13.5">
      <c r="A56" s="762"/>
      <c r="B56" s="762"/>
      <c r="C56" s="762"/>
      <c r="D56" s="762"/>
      <c r="E56" s="762"/>
      <c r="F56" s="762"/>
      <c r="G56" s="764"/>
      <c r="H56" s="762"/>
      <c r="I56" s="762"/>
      <c r="J56" s="762"/>
      <c r="K56" s="762"/>
      <c r="L56" s="762"/>
      <c r="M56" s="762"/>
    </row>
    <row r="57" spans="1:13" ht="13.5">
      <c r="A57" s="762" t="s">
        <v>828</v>
      </c>
      <c r="B57" s="762"/>
      <c r="C57" s="762"/>
      <c r="D57" s="763"/>
      <c r="E57" s="763"/>
      <c r="F57" s="762"/>
      <c r="G57" s="764"/>
      <c r="H57" s="762"/>
      <c r="I57" s="762"/>
      <c r="J57" s="762"/>
      <c r="K57" s="762"/>
      <c r="L57" s="762"/>
      <c r="M57" s="762"/>
    </row>
    <row r="58" spans="1:14" ht="30.75" customHeight="1">
      <c r="A58" s="1181" t="s">
        <v>40</v>
      </c>
      <c r="B58" s="1181"/>
      <c r="C58" s="1181"/>
      <c r="D58" s="1181"/>
      <c r="E58" s="1181"/>
      <c r="F58" s="1181"/>
      <c r="G58" s="1181"/>
      <c r="H58" s="1181"/>
      <c r="I58" s="1181"/>
      <c r="J58" s="1181"/>
      <c r="K58" s="1181"/>
      <c r="L58" s="1181"/>
      <c r="M58" s="1181"/>
      <c r="N58" s="1181"/>
    </row>
    <row r="59" spans="1:14" ht="42.75" customHeight="1">
      <c r="A59" s="1181" t="s">
        <v>63</v>
      </c>
      <c r="B59" s="1181"/>
      <c r="C59" s="1181"/>
      <c r="D59" s="1181"/>
      <c r="E59" s="1181"/>
      <c r="F59" s="1181"/>
      <c r="G59" s="1181"/>
      <c r="H59" s="1181"/>
      <c r="I59" s="1181"/>
      <c r="J59" s="1181"/>
      <c r="K59" s="1181"/>
      <c r="L59" s="1181"/>
      <c r="M59" s="1181"/>
      <c r="N59" s="1181"/>
    </row>
    <row r="60" spans="1:14" ht="17.25" customHeight="1">
      <c r="A60" s="1181" t="s">
        <v>1077</v>
      </c>
      <c r="B60" s="1181"/>
      <c r="C60" s="1181"/>
      <c r="D60" s="1181"/>
      <c r="E60" s="1181"/>
      <c r="F60" s="1181"/>
      <c r="G60" s="1181"/>
      <c r="H60" s="1181"/>
      <c r="I60" s="1181"/>
      <c r="J60" s="1181"/>
      <c r="K60" s="1181"/>
      <c r="L60" s="1181"/>
      <c r="M60" s="1181"/>
      <c r="N60" s="1181"/>
    </row>
    <row r="61" spans="1:13" ht="15.75" customHeight="1">
      <c r="A61" s="846" t="s">
        <v>1078</v>
      </c>
      <c r="B61" s="762"/>
      <c r="C61" s="762"/>
      <c r="D61" s="762"/>
      <c r="E61" s="762"/>
      <c r="F61" s="762"/>
      <c r="G61" s="764"/>
      <c r="H61" s="762"/>
      <c r="I61" s="762"/>
      <c r="J61" s="762"/>
      <c r="K61" s="762"/>
      <c r="L61" s="762"/>
      <c r="M61" s="762"/>
    </row>
    <row r="62" spans="1:14" s="901" customFormat="1" ht="13.5">
      <c r="A62" s="905"/>
      <c r="B62" s="905"/>
      <c r="C62" s="905"/>
      <c r="D62" s="905"/>
      <c r="E62" s="905"/>
      <c r="F62" s="905"/>
      <c r="G62" s="906"/>
      <c r="H62" s="905"/>
      <c r="I62" s="905"/>
      <c r="J62" s="905"/>
      <c r="K62" s="905"/>
      <c r="L62" s="905"/>
      <c r="M62" s="905"/>
      <c r="N62" s="907"/>
    </row>
    <row r="63" spans="1:14" s="901" customFormat="1" ht="13.5">
      <c r="A63" s="905"/>
      <c r="B63" s="905"/>
      <c r="C63" s="905"/>
      <c r="D63" s="905"/>
      <c r="E63" s="905"/>
      <c r="F63" s="905"/>
      <c r="G63" s="906"/>
      <c r="H63" s="905"/>
      <c r="I63" s="905"/>
      <c r="J63" s="905"/>
      <c r="K63" s="905"/>
      <c r="L63" s="905"/>
      <c r="M63" s="905"/>
      <c r="N63" s="907"/>
    </row>
    <row r="64" spans="1:14" s="901" customFormat="1" ht="13.5">
      <c r="A64" s="905"/>
      <c r="B64" s="905"/>
      <c r="C64" s="905"/>
      <c r="D64" s="905"/>
      <c r="E64" s="905"/>
      <c r="F64" s="905"/>
      <c r="G64" s="906"/>
      <c r="H64" s="905"/>
      <c r="I64" s="905"/>
      <c r="J64" s="905"/>
      <c r="K64" s="905"/>
      <c r="L64" s="905"/>
      <c r="M64" s="905"/>
      <c r="N64" s="907"/>
    </row>
    <row r="65" spans="7:14" s="901" customFormat="1" ht="13.5">
      <c r="G65" s="908"/>
      <c r="N65" s="907"/>
    </row>
    <row r="66" spans="7:14" s="901" customFormat="1" ht="13.5">
      <c r="G66" s="908"/>
      <c r="N66" s="907"/>
    </row>
    <row r="67" spans="7:14" s="901" customFormat="1" ht="13.5">
      <c r="G67" s="908"/>
      <c r="N67" s="907"/>
    </row>
    <row r="68" spans="7:14" s="901" customFormat="1" ht="13.5">
      <c r="G68" s="908"/>
      <c r="N68" s="907"/>
    </row>
    <row r="69" spans="7:14" s="901" customFormat="1" ht="13.5">
      <c r="G69" s="908"/>
      <c r="N69" s="907"/>
    </row>
    <row r="70" spans="7:14" s="901" customFormat="1" ht="13.5">
      <c r="G70" s="908"/>
      <c r="N70" s="907"/>
    </row>
    <row r="71" spans="7:14" s="901" customFormat="1" ht="13.5">
      <c r="G71" s="908"/>
      <c r="N71" s="907"/>
    </row>
  </sheetData>
  <sheetProtection sheet="1"/>
  <mergeCells count="13">
    <mergeCell ref="A60:N60"/>
    <mergeCell ref="B7:F7"/>
    <mergeCell ref="B32:F32"/>
    <mergeCell ref="A36:F36"/>
    <mergeCell ref="A47:F47"/>
    <mergeCell ref="A58:N58"/>
    <mergeCell ref="A59:N59"/>
    <mergeCell ref="A3:F5"/>
    <mergeCell ref="G3:G5"/>
    <mergeCell ref="H3:I3"/>
    <mergeCell ref="J3:K3"/>
    <mergeCell ref="L3:M3"/>
    <mergeCell ref="A6:F6"/>
  </mergeCells>
  <printOptions/>
  <pageMargins left="0.3937007874015748" right="0.3937007874015748" top="0.3937007874015748" bottom="0.3937007874015748" header="0" footer="0.15748031496062992"/>
  <pageSetup fitToHeight="3" horizontalDpi="600" verticalDpi="600" orientation="portrait" paperSize="9" scale="65"/>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theme="6" tint="0.5999900102615356"/>
    <pageSetUpPr fitToPage="1"/>
  </sheetPr>
  <dimension ref="A1:Q59"/>
  <sheetViews>
    <sheetView zoomScale="89" zoomScaleNormal="89" zoomScalePageLayoutView="0" workbookViewId="0" topLeftCell="A4">
      <selection activeCell="P41" sqref="P41"/>
    </sheetView>
  </sheetViews>
  <sheetFormatPr defaultColWidth="10.57421875" defaultRowHeight="15"/>
  <cols>
    <col min="1" max="1" width="4.28125" style="69" customWidth="1"/>
    <col min="2" max="2" width="6.7109375" style="69" customWidth="1"/>
    <col min="3" max="3" width="49.421875" style="69" customWidth="1"/>
    <col min="4" max="4" width="16.00390625" style="69" customWidth="1"/>
    <col min="5" max="5" width="16.421875" style="69" customWidth="1"/>
    <col min="6" max="6" width="13.140625" style="69" customWidth="1"/>
    <col min="7" max="7" width="13.00390625" style="69" customWidth="1"/>
    <col min="8" max="8" width="15.28125" style="69" customWidth="1"/>
    <col min="9" max="9" width="16.421875" style="69" customWidth="1"/>
    <col min="10" max="10" width="9.7109375" style="69" customWidth="1"/>
    <col min="11" max="11" width="10.00390625" style="69" customWidth="1"/>
    <col min="12" max="12" width="10.140625" style="69" customWidth="1"/>
    <col min="13" max="13" width="11.421875" style="69" customWidth="1"/>
    <col min="14" max="14" width="1.7109375" style="69" customWidth="1"/>
    <col min="15" max="15" width="11.28125" style="69" customWidth="1"/>
    <col min="16" max="16" width="18.28125" style="69" customWidth="1"/>
    <col min="17" max="249" width="9.140625" style="69" customWidth="1"/>
    <col min="250" max="250" width="59.7109375" style="69" customWidth="1"/>
    <col min="251" max="16384" width="10.421875" style="69" customWidth="1"/>
  </cols>
  <sheetData>
    <row r="1" ht="15.75">
      <c r="A1" s="237" t="s">
        <v>1059</v>
      </c>
    </row>
    <row r="2" spans="1:3" ht="15.75">
      <c r="A2" s="237"/>
      <c r="C2" s="576" t="s">
        <v>157</v>
      </c>
    </row>
    <row r="3" ht="13.5" customHeight="1" thickBot="1">
      <c r="P3" s="247" t="s">
        <v>690</v>
      </c>
    </row>
    <row r="4" spans="1:16" ht="39" customHeight="1">
      <c r="A4" s="1187" t="s">
        <v>669</v>
      </c>
      <c r="B4" s="1190" t="s">
        <v>112</v>
      </c>
      <c r="C4" s="1191"/>
      <c r="D4" s="1196" t="s">
        <v>915</v>
      </c>
      <c r="E4" s="1197"/>
      <c r="F4" s="1197" t="s">
        <v>916</v>
      </c>
      <c r="G4" s="1197"/>
      <c r="H4" s="1197" t="s">
        <v>917</v>
      </c>
      <c r="I4" s="1197"/>
      <c r="J4" s="1198" t="s">
        <v>165</v>
      </c>
      <c r="K4" s="1199"/>
      <c r="L4" s="1200"/>
      <c r="M4" s="1201" t="s">
        <v>936</v>
      </c>
      <c r="N4" s="576"/>
      <c r="O4" s="1203" t="s">
        <v>163</v>
      </c>
      <c r="P4" s="1205" t="s">
        <v>918</v>
      </c>
    </row>
    <row r="5" spans="1:16" ht="13.5" customHeight="1">
      <c r="A5" s="1188"/>
      <c r="B5" s="1192"/>
      <c r="C5" s="1193"/>
      <c r="D5" s="238" t="s">
        <v>968</v>
      </c>
      <c r="E5" s="225" t="s">
        <v>969</v>
      </c>
      <c r="F5" s="234" t="s">
        <v>830</v>
      </c>
      <c r="G5" s="225" t="s">
        <v>835</v>
      </c>
      <c r="H5" s="234" t="s">
        <v>830</v>
      </c>
      <c r="I5" s="225" t="s">
        <v>835</v>
      </c>
      <c r="J5" s="239" t="s">
        <v>950</v>
      </c>
      <c r="K5" s="239" t="s">
        <v>951</v>
      </c>
      <c r="L5" s="239" t="s">
        <v>952</v>
      </c>
      <c r="M5" s="1202"/>
      <c r="N5" s="576"/>
      <c r="O5" s="1204"/>
      <c r="P5" s="1206"/>
    </row>
    <row r="6" spans="1:16" ht="15" customHeight="1" thickBot="1">
      <c r="A6" s="1189"/>
      <c r="B6" s="1194"/>
      <c r="C6" s="1195"/>
      <c r="D6" s="240" t="s">
        <v>749</v>
      </c>
      <c r="E6" s="227" t="s">
        <v>750</v>
      </c>
      <c r="F6" s="227" t="s">
        <v>751</v>
      </c>
      <c r="G6" s="227" t="s">
        <v>752</v>
      </c>
      <c r="H6" s="227" t="s">
        <v>832</v>
      </c>
      <c r="I6" s="227" t="s">
        <v>833</v>
      </c>
      <c r="J6" s="228" t="s">
        <v>755</v>
      </c>
      <c r="K6" s="241" t="s">
        <v>756</v>
      </c>
      <c r="L6" s="241" t="s">
        <v>757</v>
      </c>
      <c r="M6" s="229" t="s">
        <v>1015</v>
      </c>
      <c r="N6" s="576"/>
      <c r="O6" s="235" t="s">
        <v>800</v>
      </c>
      <c r="P6" s="229" t="s">
        <v>953</v>
      </c>
    </row>
    <row r="7" spans="1:17" s="582" customFormat="1" ht="16.5" customHeight="1">
      <c r="A7" s="577">
        <f>+A6+1</f>
        <v>1</v>
      </c>
      <c r="B7" s="578" t="s">
        <v>834</v>
      </c>
      <c r="C7" s="579"/>
      <c r="D7" s="848">
        <f aca="true" t="shared" si="0" ref="D7:M7">+D8+D16</f>
        <v>342494.93500000006</v>
      </c>
      <c r="E7" s="848">
        <f t="shared" si="0"/>
        <v>342492.188</v>
      </c>
      <c r="F7" s="848">
        <f t="shared" si="0"/>
        <v>0</v>
      </c>
      <c r="G7" s="848">
        <f t="shared" si="0"/>
        <v>0</v>
      </c>
      <c r="H7" s="848">
        <f t="shared" si="0"/>
        <v>342494.93500000006</v>
      </c>
      <c r="I7" s="848">
        <f t="shared" si="0"/>
        <v>342492.188</v>
      </c>
      <c r="J7" s="848">
        <f t="shared" si="0"/>
        <v>0</v>
      </c>
      <c r="K7" s="848">
        <f t="shared" si="0"/>
        <v>19978.658</v>
      </c>
      <c r="L7" s="848">
        <f t="shared" si="0"/>
        <v>0</v>
      </c>
      <c r="M7" s="849">
        <f t="shared" si="0"/>
        <v>2.7470000000002983</v>
      </c>
      <c r="N7" s="850"/>
      <c r="O7" s="851">
        <f>+O8+O16</f>
        <v>0</v>
      </c>
      <c r="P7" s="849">
        <f>+P8+P16</f>
        <v>342492.188</v>
      </c>
      <c r="Q7" s="620"/>
    </row>
    <row r="8" spans="1:17" s="576" customFormat="1" ht="14.25" customHeight="1">
      <c r="A8" s="593">
        <f>+A7+1</f>
        <v>2</v>
      </c>
      <c r="B8" s="1207" t="s">
        <v>1026</v>
      </c>
      <c r="C8" s="1208"/>
      <c r="D8" s="852">
        <f>SUM(D9:D15)</f>
        <v>319373.75100000005</v>
      </c>
      <c r="E8" s="852">
        <f>SUM(E9:E15)</f>
        <v>319373.75100000005</v>
      </c>
      <c r="F8" s="852">
        <f aca="true" t="shared" si="1" ref="F8:L8">SUM(F9:F15)</f>
        <v>0</v>
      </c>
      <c r="G8" s="852">
        <f t="shared" si="1"/>
        <v>0</v>
      </c>
      <c r="H8" s="852">
        <f t="shared" si="1"/>
        <v>319373.75100000005</v>
      </c>
      <c r="I8" s="852">
        <f t="shared" si="1"/>
        <v>319373.75100000005</v>
      </c>
      <c r="J8" s="852">
        <f t="shared" si="1"/>
        <v>0</v>
      </c>
      <c r="K8" s="852">
        <f t="shared" si="1"/>
        <v>19978.658</v>
      </c>
      <c r="L8" s="852">
        <f t="shared" si="1"/>
        <v>0</v>
      </c>
      <c r="M8" s="853">
        <f>SUM(M9:M15)</f>
        <v>0</v>
      </c>
      <c r="N8" s="854"/>
      <c r="O8" s="855">
        <f>SUM(O9:O15)</f>
        <v>0</v>
      </c>
      <c r="P8" s="853">
        <f>SUM(P9:P15)</f>
        <v>319373.75100000005</v>
      </c>
      <c r="Q8" s="619"/>
    </row>
    <row r="9" spans="1:16" ht="12.75" customHeight="1">
      <c r="A9" s="238">
        <f>+A8+1</f>
        <v>3</v>
      </c>
      <c r="B9" s="242" t="s">
        <v>222</v>
      </c>
      <c r="C9" s="243" t="s">
        <v>975</v>
      </c>
      <c r="D9" s="722">
        <v>254181.722</v>
      </c>
      <c r="E9" s="722">
        <v>254181.722</v>
      </c>
      <c r="F9" s="722"/>
      <c r="G9" s="722"/>
      <c r="H9" s="856">
        <f aca="true" t="shared" si="2" ref="H9:I35">+D9+F9</f>
        <v>254181.722</v>
      </c>
      <c r="I9" s="856">
        <f t="shared" si="2"/>
        <v>254181.722</v>
      </c>
      <c r="J9" s="722"/>
      <c r="K9" s="722">
        <v>19978.658</v>
      </c>
      <c r="L9" s="722"/>
      <c r="M9" s="857">
        <f aca="true" t="shared" si="3" ref="M9:M35">+H9-I9</f>
        <v>0</v>
      </c>
      <c r="N9" s="258"/>
      <c r="O9" s="728"/>
      <c r="P9" s="857">
        <f aca="true" t="shared" si="4" ref="P9:P35">+I9+O9</f>
        <v>254181.722</v>
      </c>
    </row>
    <row r="10" spans="1:16" ht="12.75" customHeight="1">
      <c r="A10" s="238">
        <f>A9+1</f>
        <v>4</v>
      </c>
      <c r="B10" s="242" t="s">
        <v>954</v>
      </c>
      <c r="C10" s="243" t="s">
        <v>955</v>
      </c>
      <c r="D10" s="722">
        <v>34237.5</v>
      </c>
      <c r="E10" s="722">
        <v>34237.5</v>
      </c>
      <c r="F10" s="722"/>
      <c r="G10" s="722"/>
      <c r="H10" s="856">
        <f t="shared" si="2"/>
        <v>34237.5</v>
      </c>
      <c r="I10" s="856">
        <f t="shared" si="2"/>
        <v>34237.5</v>
      </c>
      <c r="J10" s="722"/>
      <c r="K10" s="722"/>
      <c r="L10" s="722"/>
      <c r="M10" s="857">
        <f t="shared" si="3"/>
        <v>0</v>
      </c>
      <c r="N10" s="258"/>
      <c r="O10" s="728"/>
      <c r="P10" s="857">
        <f t="shared" si="4"/>
        <v>34237.5</v>
      </c>
    </row>
    <row r="11" spans="1:16" ht="12.75" customHeight="1">
      <c r="A11" s="238">
        <f aca="true" t="shared" si="5" ref="A11:A16">+A10+1</f>
        <v>5</v>
      </c>
      <c r="B11" s="256" t="s">
        <v>956</v>
      </c>
      <c r="C11" s="257" t="s">
        <v>957</v>
      </c>
      <c r="D11" s="722">
        <v>7253.189</v>
      </c>
      <c r="E11" s="722">
        <v>7253.189</v>
      </c>
      <c r="F11" s="722"/>
      <c r="G11" s="722"/>
      <c r="H11" s="856">
        <f t="shared" si="2"/>
        <v>7253.189</v>
      </c>
      <c r="I11" s="856">
        <f t="shared" si="2"/>
        <v>7253.189</v>
      </c>
      <c r="J11" s="722"/>
      <c r="K11" s="722"/>
      <c r="L11" s="722"/>
      <c r="M11" s="857">
        <f t="shared" si="3"/>
        <v>0</v>
      </c>
      <c r="N11" s="258"/>
      <c r="O11" s="728"/>
      <c r="P11" s="857">
        <f t="shared" si="4"/>
        <v>7253.189</v>
      </c>
    </row>
    <row r="12" spans="1:16" ht="13.5" customHeight="1">
      <c r="A12" s="238">
        <f t="shared" si="5"/>
        <v>6</v>
      </c>
      <c r="B12" s="242" t="s">
        <v>958</v>
      </c>
      <c r="C12" s="243" t="s">
        <v>959</v>
      </c>
      <c r="D12" s="722">
        <v>11901.34</v>
      </c>
      <c r="E12" s="722">
        <v>11901.34</v>
      </c>
      <c r="F12" s="722"/>
      <c r="G12" s="722"/>
      <c r="H12" s="856">
        <f t="shared" si="2"/>
        <v>11901.34</v>
      </c>
      <c r="I12" s="856">
        <f t="shared" si="2"/>
        <v>11901.34</v>
      </c>
      <c r="J12" s="722"/>
      <c r="K12" s="722"/>
      <c r="L12" s="722"/>
      <c r="M12" s="857">
        <f t="shared" si="3"/>
        <v>0</v>
      </c>
      <c r="N12" s="258"/>
      <c r="O12" s="728"/>
      <c r="P12" s="857">
        <f t="shared" si="4"/>
        <v>11901.34</v>
      </c>
    </row>
    <row r="13" spans="1:16" ht="12.75" customHeight="1">
      <c r="A13" s="238">
        <f t="shared" si="5"/>
        <v>7</v>
      </c>
      <c r="B13" s="242" t="s">
        <v>964</v>
      </c>
      <c r="C13" s="243" t="s">
        <v>1038</v>
      </c>
      <c r="D13" s="722">
        <v>11800</v>
      </c>
      <c r="E13" s="722">
        <v>11800</v>
      </c>
      <c r="F13" s="722"/>
      <c r="G13" s="722"/>
      <c r="H13" s="856">
        <f t="shared" si="2"/>
        <v>11800</v>
      </c>
      <c r="I13" s="856">
        <f t="shared" si="2"/>
        <v>11800</v>
      </c>
      <c r="J13" s="722"/>
      <c r="K13" s="722"/>
      <c r="L13" s="722"/>
      <c r="M13" s="857">
        <f t="shared" si="3"/>
        <v>0</v>
      </c>
      <c r="N13" s="258"/>
      <c r="O13" s="728"/>
      <c r="P13" s="857">
        <f t="shared" si="4"/>
        <v>11800</v>
      </c>
    </row>
    <row r="14" spans="1:16" ht="12.75" customHeight="1">
      <c r="A14" s="238">
        <f t="shared" si="5"/>
        <v>8</v>
      </c>
      <c r="B14" s="242" t="s">
        <v>960</v>
      </c>
      <c r="C14" s="244" t="s">
        <v>961</v>
      </c>
      <c r="D14" s="722"/>
      <c r="E14" s="722"/>
      <c r="F14" s="722"/>
      <c r="G14" s="722"/>
      <c r="H14" s="856">
        <f t="shared" si="2"/>
        <v>0</v>
      </c>
      <c r="I14" s="856">
        <f t="shared" si="2"/>
        <v>0</v>
      </c>
      <c r="J14" s="722"/>
      <c r="K14" s="722"/>
      <c r="L14" s="722"/>
      <c r="M14" s="857">
        <f t="shared" si="3"/>
        <v>0</v>
      </c>
      <c r="N14" s="258"/>
      <c r="O14" s="728"/>
      <c r="P14" s="857">
        <f t="shared" si="4"/>
        <v>0</v>
      </c>
    </row>
    <row r="15" spans="1:16" ht="12.75" customHeight="1">
      <c r="A15" s="238">
        <f t="shared" si="5"/>
        <v>9</v>
      </c>
      <c r="B15" s="245" t="s">
        <v>962</v>
      </c>
      <c r="C15" s="246" t="s">
        <v>963</v>
      </c>
      <c r="D15" s="722"/>
      <c r="E15" s="722"/>
      <c r="F15" s="722"/>
      <c r="G15" s="722"/>
      <c r="H15" s="856">
        <f>+D15+F15</f>
        <v>0</v>
      </c>
      <c r="I15" s="856">
        <f>+E15+G15</f>
        <v>0</v>
      </c>
      <c r="J15" s="722"/>
      <c r="K15" s="722"/>
      <c r="L15" s="722"/>
      <c r="M15" s="857">
        <f t="shared" si="3"/>
        <v>0</v>
      </c>
      <c r="N15" s="588"/>
      <c r="O15" s="728"/>
      <c r="P15" s="857">
        <f t="shared" si="4"/>
        <v>0</v>
      </c>
    </row>
    <row r="16" spans="1:16" s="576" customFormat="1" ht="12.75" customHeight="1">
      <c r="A16" s="593">
        <f t="shared" si="5"/>
        <v>10</v>
      </c>
      <c r="B16" s="1209" t="s">
        <v>1027</v>
      </c>
      <c r="C16" s="1210"/>
      <c r="D16" s="852">
        <f aca="true" t="shared" si="6" ref="D16:M16">SUM(D17:D21)</f>
        <v>23121.184</v>
      </c>
      <c r="E16" s="852">
        <f t="shared" si="6"/>
        <v>23118.436999999998</v>
      </c>
      <c r="F16" s="852">
        <f t="shared" si="6"/>
        <v>0</v>
      </c>
      <c r="G16" s="852">
        <f t="shared" si="6"/>
        <v>0</v>
      </c>
      <c r="H16" s="852">
        <f t="shared" si="6"/>
        <v>23121.184</v>
      </c>
      <c r="I16" s="852">
        <f t="shared" si="6"/>
        <v>23118.436999999998</v>
      </c>
      <c r="J16" s="852">
        <f t="shared" si="6"/>
        <v>0</v>
      </c>
      <c r="K16" s="852">
        <f t="shared" si="6"/>
        <v>0</v>
      </c>
      <c r="L16" s="852">
        <f t="shared" si="6"/>
        <v>0</v>
      </c>
      <c r="M16" s="853">
        <f t="shared" si="6"/>
        <v>2.7470000000002983</v>
      </c>
      <c r="N16" s="584"/>
      <c r="O16" s="855">
        <f>SUM(O17:O21)</f>
        <v>0</v>
      </c>
      <c r="P16" s="853">
        <f>SUM(P17:P21)</f>
        <v>23118.436999999998</v>
      </c>
    </row>
    <row r="17" spans="1:16" s="576" customFormat="1" ht="12.75" customHeight="1">
      <c r="A17" s="591">
        <f>A16+1</f>
        <v>11</v>
      </c>
      <c r="B17" s="256" t="s">
        <v>956</v>
      </c>
      <c r="C17" s="702" t="s">
        <v>957</v>
      </c>
      <c r="D17" s="722">
        <v>2794.184</v>
      </c>
      <c r="E17" s="722">
        <v>2791.437</v>
      </c>
      <c r="F17" s="722"/>
      <c r="G17" s="722"/>
      <c r="H17" s="856">
        <f t="shared" si="2"/>
        <v>2794.184</v>
      </c>
      <c r="I17" s="856">
        <f t="shared" si="2"/>
        <v>2791.437</v>
      </c>
      <c r="J17" s="722"/>
      <c r="K17" s="722"/>
      <c r="L17" s="722"/>
      <c r="M17" s="857">
        <f t="shared" si="3"/>
        <v>2.7470000000002983</v>
      </c>
      <c r="N17" s="258"/>
      <c r="O17" s="728"/>
      <c r="P17" s="857">
        <f t="shared" si="4"/>
        <v>2791.437</v>
      </c>
    </row>
    <row r="18" spans="1:16" ht="12.75" customHeight="1">
      <c r="A18" s="591">
        <f>A17+1</f>
        <v>12</v>
      </c>
      <c r="B18" s="242" t="s">
        <v>964</v>
      </c>
      <c r="C18" s="703" t="s">
        <v>965</v>
      </c>
      <c r="D18" s="722"/>
      <c r="E18" s="722"/>
      <c r="F18" s="722"/>
      <c r="G18" s="722"/>
      <c r="H18" s="856">
        <f t="shared" si="2"/>
        <v>0</v>
      </c>
      <c r="I18" s="856">
        <f t="shared" si="2"/>
        <v>0</v>
      </c>
      <c r="J18" s="722"/>
      <c r="K18" s="722"/>
      <c r="L18" s="722"/>
      <c r="M18" s="857">
        <f t="shared" si="3"/>
        <v>0</v>
      </c>
      <c r="N18" s="258"/>
      <c r="O18" s="728"/>
      <c r="P18" s="857">
        <f t="shared" si="4"/>
        <v>0</v>
      </c>
    </row>
    <row r="19" spans="1:16" ht="12.75" customHeight="1">
      <c r="A19" s="591">
        <f>A18+1</f>
        <v>13</v>
      </c>
      <c r="B19" s="242" t="s">
        <v>966</v>
      </c>
      <c r="C19" s="703" t="s">
        <v>967</v>
      </c>
      <c r="D19" s="722"/>
      <c r="E19" s="722"/>
      <c r="F19" s="722"/>
      <c r="G19" s="722"/>
      <c r="H19" s="856">
        <f t="shared" si="2"/>
        <v>0</v>
      </c>
      <c r="I19" s="856">
        <f t="shared" si="2"/>
        <v>0</v>
      </c>
      <c r="J19" s="722"/>
      <c r="K19" s="722"/>
      <c r="L19" s="722"/>
      <c r="M19" s="857">
        <f t="shared" si="3"/>
        <v>0</v>
      </c>
      <c r="N19" s="258"/>
      <c r="O19" s="728"/>
      <c r="P19" s="857">
        <f t="shared" si="4"/>
        <v>0</v>
      </c>
    </row>
    <row r="20" spans="1:16" ht="12.75" customHeight="1">
      <c r="A20" s="591">
        <f>A19+1</f>
        <v>14</v>
      </c>
      <c r="B20" s="245" t="s">
        <v>1079</v>
      </c>
      <c r="C20" s="703" t="s">
        <v>113</v>
      </c>
      <c r="D20" s="722">
        <v>20327</v>
      </c>
      <c r="E20" s="722">
        <v>20327</v>
      </c>
      <c r="F20" s="722"/>
      <c r="G20" s="722"/>
      <c r="H20" s="856">
        <f t="shared" si="2"/>
        <v>20327</v>
      </c>
      <c r="I20" s="856">
        <f t="shared" si="2"/>
        <v>20327</v>
      </c>
      <c r="J20" s="722"/>
      <c r="K20" s="722"/>
      <c r="L20" s="722"/>
      <c r="M20" s="857">
        <f t="shared" si="3"/>
        <v>0</v>
      </c>
      <c r="N20" s="258"/>
      <c r="O20" s="728"/>
      <c r="P20" s="857">
        <f t="shared" si="4"/>
        <v>20327</v>
      </c>
    </row>
    <row r="21" spans="1:16" ht="12.75" customHeight="1">
      <c r="A21" s="591">
        <f>A20+1</f>
        <v>15</v>
      </c>
      <c r="B21" s="245"/>
      <c r="C21" s="703" t="s">
        <v>1039</v>
      </c>
      <c r="D21" s="722"/>
      <c r="E21" s="722"/>
      <c r="F21" s="722"/>
      <c r="G21" s="722"/>
      <c r="H21" s="856">
        <f t="shared" si="2"/>
        <v>0</v>
      </c>
      <c r="I21" s="856">
        <f t="shared" si="2"/>
        <v>0</v>
      </c>
      <c r="J21" s="722"/>
      <c r="K21" s="722"/>
      <c r="L21" s="722"/>
      <c r="M21" s="857">
        <f t="shared" si="3"/>
        <v>0</v>
      </c>
      <c r="N21" s="258"/>
      <c r="O21" s="728"/>
      <c r="P21" s="857">
        <f t="shared" si="4"/>
        <v>0</v>
      </c>
    </row>
    <row r="22" spans="1:17" s="582" customFormat="1" ht="12.75" customHeight="1">
      <c r="A22" s="709">
        <f>+A21+1</f>
        <v>16</v>
      </c>
      <c r="B22" s="1209" t="s">
        <v>978</v>
      </c>
      <c r="C22" s="1210"/>
      <c r="D22" s="852">
        <f aca="true" t="shared" si="7" ref="D22:M22">SUM(D23:D32)</f>
        <v>426.072</v>
      </c>
      <c r="E22" s="852">
        <f t="shared" si="7"/>
        <v>426.072</v>
      </c>
      <c r="F22" s="852">
        <f t="shared" si="7"/>
        <v>0</v>
      </c>
      <c r="G22" s="852">
        <f t="shared" si="7"/>
        <v>0</v>
      </c>
      <c r="H22" s="852">
        <f t="shared" si="7"/>
        <v>426.072</v>
      </c>
      <c r="I22" s="852">
        <f t="shared" si="7"/>
        <v>426.072</v>
      </c>
      <c r="J22" s="852">
        <f t="shared" si="7"/>
        <v>0</v>
      </c>
      <c r="K22" s="852">
        <f t="shared" si="7"/>
        <v>0</v>
      </c>
      <c r="L22" s="852">
        <f t="shared" si="7"/>
        <v>0</v>
      </c>
      <c r="M22" s="853">
        <f t="shared" si="7"/>
        <v>0</v>
      </c>
      <c r="N22" s="580"/>
      <c r="O22" s="855">
        <f>SUM(O23:O32)</f>
        <v>0</v>
      </c>
      <c r="P22" s="853">
        <f>SUM(P23:P32)</f>
        <v>426.072</v>
      </c>
      <c r="Q22" s="620"/>
    </row>
    <row r="23" spans="1:16" s="582" customFormat="1" ht="12.75" customHeight="1">
      <c r="A23" s="593">
        <f aca="true" t="shared" si="8" ref="A23:A37">A22+1</f>
        <v>17</v>
      </c>
      <c r="B23" s="617" t="s">
        <v>114</v>
      </c>
      <c r="C23" s="704"/>
      <c r="D23" s="722"/>
      <c r="E23" s="722"/>
      <c r="F23" s="722"/>
      <c r="G23" s="722"/>
      <c r="H23" s="856">
        <f t="shared" si="2"/>
        <v>0</v>
      </c>
      <c r="I23" s="856">
        <f t="shared" si="2"/>
        <v>0</v>
      </c>
      <c r="J23" s="722"/>
      <c r="K23" s="722"/>
      <c r="L23" s="722"/>
      <c r="M23" s="857">
        <f t="shared" si="3"/>
        <v>0</v>
      </c>
      <c r="N23" s="595"/>
      <c r="O23" s="728"/>
      <c r="P23" s="857">
        <f t="shared" si="4"/>
        <v>0</v>
      </c>
    </row>
    <row r="24" spans="1:16" s="582" customFormat="1" ht="12.75" customHeight="1">
      <c r="A24" s="593">
        <f t="shared" si="8"/>
        <v>18</v>
      </c>
      <c r="B24" s="617" t="s">
        <v>115</v>
      </c>
      <c r="C24" s="704"/>
      <c r="D24" s="722">
        <v>120</v>
      </c>
      <c r="E24" s="722">
        <v>120</v>
      </c>
      <c r="F24" s="722"/>
      <c r="G24" s="722"/>
      <c r="H24" s="856">
        <f t="shared" si="2"/>
        <v>120</v>
      </c>
      <c r="I24" s="856">
        <f t="shared" si="2"/>
        <v>120</v>
      </c>
      <c r="J24" s="722"/>
      <c r="K24" s="722"/>
      <c r="L24" s="722"/>
      <c r="M24" s="857">
        <f t="shared" si="3"/>
        <v>0</v>
      </c>
      <c r="N24" s="595"/>
      <c r="O24" s="728"/>
      <c r="P24" s="857">
        <f t="shared" si="4"/>
        <v>120</v>
      </c>
    </row>
    <row r="25" spans="1:16" s="582" customFormat="1" ht="12.75" customHeight="1">
      <c r="A25" s="593">
        <f t="shared" si="8"/>
        <v>19</v>
      </c>
      <c r="B25" s="617" t="s">
        <v>1035</v>
      </c>
      <c r="C25" s="704"/>
      <c r="D25" s="722"/>
      <c r="E25" s="722"/>
      <c r="F25" s="722"/>
      <c r="G25" s="722"/>
      <c r="H25" s="856">
        <f t="shared" si="2"/>
        <v>0</v>
      </c>
      <c r="I25" s="856">
        <f t="shared" si="2"/>
        <v>0</v>
      </c>
      <c r="J25" s="722"/>
      <c r="K25" s="722"/>
      <c r="L25" s="722"/>
      <c r="M25" s="857">
        <f t="shared" si="3"/>
        <v>0</v>
      </c>
      <c r="N25" s="595"/>
      <c r="O25" s="728"/>
      <c r="P25" s="857">
        <f t="shared" si="4"/>
        <v>0</v>
      </c>
    </row>
    <row r="26" spans="1:16" s="582" customFormat="1" ht="12.75" customHeight="1">
      <c r="A26" s="593">
        <f t="shared" si="8"/>
        <v>20</v>
      </c>
      <c r="B26" s="617" t="s">
        <v>1080</v>
      </c>
      <c r="C26" s="704"/>
      <c r="D26" s="722">
        <v>10.572</v>
      </c>
      <c r="E26" s="722">
        <v>10.572</v>
      </c>
      <c r="F26" s="722"/>
      <c r="G26" s="722"/>
      <c r="H26" s="856">
        <f t="shared" si="2"/>
        <v>10.572</v>
      </c>
      <c r="I26" s="856">
        <f t="shared" si="2"/>
        <v>10.572</v>
      </c>
      <c r="J26" s="722"/>
      <c r="K26" s="722"/>
      <c r="L26" s="722"/>
      <c r="M26" s="857">
        <f t="shared" si="3"/>
        <v>0</v>
      </c>
      <c r="N26" s="595"/>
      <c r="O26" s="728"/>
      <c r="P26" s="857">
        <f t="shared" si="4"/>
        <v>10.572</v>
      </c>
    </row>
    <row r="27" spans="1:16" s="582" customFormat="1" ht="12.75" customHeight="1">
      <c r="A27" s="593">
        <f t="shared" si="8"/>
        <v>21</v>
      </c>
      <c r="B27" s="617" t="s">
        <v>116</v>
      </c>
      <c r="C27" s="704"/>
      <c r="D27" s="722"/>
      <c r="E27" s="722"/>
      <c r="F27" s="722"/>
      <c r="G27" s="722"/>
      <c r="H27" s="856">
        <f t="shared" si="2"/>
        <v>0</v>
      </c>
      <c r="I27" s="856">
        <f t="shared" si="2"/>
        <v>0</v>
      </c>
      <c r="J27" s="722"/>
      <c r="K27" s="722"/>
      <c r="L27" s="722"/>
      <c r="M27" s="857">
        <f t="shared" si="3"/>
        <v>0</v>
      </c>
      <c r="N27" s="595"/>
      <c r="O27" s="728"/>
      <c r="P27" s="857">
        <f t="shared" si="4"/>
        <v>0</v>
      </c>
    </row>
    <row r="28" spans="1:16" s="582" customFormat="1" ht="12.75" customHeight="1">
      <c r="A28" s="593">
        <f t="shared" si="8"/>
        <v>22</v>
      </c>
      <c r="B28" s="617" t="s">
        <v>117</v>
      </c>
      <c r="C28" s="704"/>
      <c r="D28" s="722"/>
      <c r="E28" s="722"/>
      <c r="F28" s="722"/>
      <c r="G28" s="722"/>
      <c r="H28" s="856">
        <f t="shared" si="2"/>
        <v>0</v>
      </c>
      <c r="I28" s="856">
        <f t="shared" si="2"/>
        <v>0</v>
      </c>
      <c r="J28" s="722"/>
      <c r="K28" s="722"/>
      <c r="L28" s="722"/>
      <c r="M28" s="857">
        <f t="shared" si="3"/>
        <v>0</v>
      </c>
      <c r="N28" s="595"/>
      <c r="O28" s="728"/>
      <c r="P28" s="857">
        <f t="shared" si="4"/>
        <v>0</v>
      </c>
    </row>
    <row r="29" spans="1:16" s="582" customFormat="1" ht="12.75" customHeight="1">
      <c r="A29" s="593">
        <f t="shared" si="8"/>
        <v>23</v>
      </c>
      <c r="B29" s="617" t="s">
        <v>118</v>
      </c>
      <c r="C29" s="704"/>
      <c r="D29" s="722"/>
      <c r="E29" s="722"/>
      <c r="F29" s="722"/>
      <c r="G29" s="722"/>
      <c r="H29" s="856">
        <f t="shared" si="2"/>
        <v>0</v>
      </c>
      <c r="I29" s="856">
        <f t="shared" si="2"/>
        <v>0</v>
      </c>
      <c r="J29" s="722"/>
      <c r="K29" s="722"/>
      <c r="L29" s="722"/>
      <c r="M29" s="857">
        <f t="shared" si="3"/>
        <v>0</v>
      </c>
      <c r="N29" s="595"/>
      <c r="O29" s="728"/>
      <c r="P29" s="857">
        <f t="shared" si="4"/>
        <v>0</v>
      </c>
    </row>
    <row r="30" spans="1:16" s="582" customFormat="1" ht="12.75" customHeight="1">
      <c r="A30" s="593">
        <f t="shared" si="8"/>
        <v>24</v>
      </c>
      <c r="B30" s="617" t="s">
        <v>1081</v>
      </c>
      <c r="C30" s="704"/>
      <c r="D30" s="722"/>
      <c r="E30" s="722"/>
      <c r="F30" s="722"/>
      <c r="G30" s="722"/>
      <c r="H30" s="856">
        <f t="shared" si="2"/>
        <v>0</v>
      </c>
      <c r="I30" s="856">
        <f t="shared" si="2"/>
        <v>0</v>
      </c>
      <c r="J30" s="722"/>
      <c r="K30" s="722"/>
      <c r="L30" s="722"/>
      <c r="M30" s="857">
        <f t="shared" si="3"/>
        <v>0</v>
      </c>
      <c r="N30" s="595"/>
      <c r="O30" s="728"/>
      <c r="P30" s="857">
        <f t="shared" si="4"/>
        <v>0</v>
      </c>
    </row>
    <row r="31" spans="1:16" s="582" customFormat="1" ht="12.75" customHeight="1">
      <c r="A31" s="593">
        <f>A30+1</f>
        <v>25</v>
      </c>
      <c r="B31" s="617" t="s">
        <v>119</v>
      </c>
      <c r="C31" s="704"/>
      <c r="D31" s="722"/>
      <c r="E31" s="722"/>
      <c r="F31" s="722"/>
      <c r="G31" s="722"/>
      <c r="H31" s="856">
        <f t="shared" si="2"/>
        <v>0</v>
      </c>
      <c r="I31" s="856">
        <f t="shared" si="2"/>
        <v>0</v>
      </c>
      <c r="J31" s="722"/>
      <c r="K31" s="722"/>
      <c r="L31" s="722"/>
      <c r="M31" s="857">
        <f t="shared" si="3"/>
        <v>0</v>
      </c>
      <c r="N31" s="595"/>
      <c r="O31" s="728"/>
      <c r="P31" s="857">
        <f t="shared" si="4"/>
        <v>0</v>
      </c>
    </row>
    <row r="32" spans="1:16" s="582" customFormat="1" ht="12.75" customHeight="1">
      <c r="A32" s="593">
        <f t="shared" si="8"/>
        <v>26</v>
      </c>
      <c r="B32" s="617" t="s">
        <v>1082</v>
      </c>
      <c r="C32" s="594"/>
      <c r="D32" s="722">
        <v>295.5</v>
      </c>
      <c r="E32" s="722">
        <v>295.5</v>
      </c>
      <c r="F32" s="722"/>
      <c r="G32" s="722"/>
      <c r="H32" s="856">
        <f>+D32+F32</f>
        <v>295.5</v>
      </c>
      <c r="I32" s="856">
        <f>+E32+G32</f>
        <v>295.5</v>
      </c>
      <c r="J32" s="722"/>
      <c r="K32" s="722"/>
      <c r="L32" s="722"/>
      <c r="M32" s="857">
        <f t="shared" si="3"/>
        <v>0</v>
      </c>
      <c r="N32" s="595"/>
      <c r="O32" s="728"/>
      <c r="P32" s="857">
        <f t="shared" si="4"/>
        <v>295.5</v>
      </c>
    </row>
    <row r="33" spans="1:16" ht="12.75" customHeight="1">
      <c r="A33" s="709">
        <f t="shared" si="8"/>
        <v>27</v>
      </c>
      <c r="B33" s="1209" t="s">
        <v>976</v>
      </c>
      <c r="C33" s="1210"/>
      <c r="D33" s="852">
        <f>+D34+D35+D36</f>
        <v>0</v>
      </c>
      <c r="E33" s="852">
        <f aca="true" t="shared" si="9" ref="E33:L33">+E34+E35+E36</f>
        <v>0</v>
      </c>
      <c r="F33" s="852">
        <f t="shared" si="9"/>
        <v>0</v>
      </c>
      <c r="G33" s="852">
        <f t="shared" si="9"/>
        <v>0</v>
      </c>
      <c r="H33" s="852">
        <f t="shared" si="9"/>
        <v>0</v>
      </c>
      <c r="I33" s="852">
        <f t="shared" si="9"/>
        <v>0</v>
      </c>
      <c r="J33" s="852">
        <f t="shared" si="9"/>
        <v>0</v>
      </c>
      <c r="K33" s="852">
        <f t="shared" si="9"/>
        <v>0</v>
      </c>
      <c r="L33" s="852">
        <f t="shared" si="9"/>
        <v>0</v>
      </c>
      <c r="M33" s="853">
        <f>+M34+M35+M36</f>
        <v>0</v>
      </c>
      <c r="N33" s="580"/>
      <c r="O33" s="855">
        <f>+O34+O35+O36</f>
        <v>0</v>
      </c>
      <c r="P33" s="853">
        <f>+P34+P35+P36</f>
        <v>0</v>
      </c>
    </row>
    <row r="34" spans="1:16" ht="12.75" customHeight="1">
      <c r="A34" s="593">
        <f t="shared" si="8"/>
        <v>28</v>
      </c>
      <c r="B34" s="1212" t="s">
        <v>1083</v>
      </c>
      <c r="C34" s="1213"/>
      <c r="D34" s="722"/>
      <c r="E34" s="722"/>
      <c r="F34" s="722"/>
      <c r="G34" s="722"/>
      <c r="H34" s="856">
        <f t="shared" si="2"/>
        <v>0</v>
      </c>
      <c r="I34" s="856">
        <f t="shared" si="2"/>
        <v>0</v>
      </c>
      <c r="J34" s="722"/>
      <c r="K34" s="722"/>
      <c r="L34" s="722"/>
      <c r="M34" s="857">
        <f t="shared" si="3"/>
        <v>0</v>
      </c>
      <c r="N34" s="596"/>
      <c r="O34" s="728"/>
      <c r="P34" s="857">
        <f t="shared" si="4"/>
        <v>0</v>
      </c>
    </row>
    <row r="35" spans="1:16" ht="12.75" customHeight="1">
      <c r="A35" s="593">
        <f t="shared" si="8"/>
        <v>29</v>
      </c>
      <c r="B35" s="1212" t="s">
        <v>1084</v>
      </c>
      <c r="C35" s="1213"/>
      <c r="D35" s="722"/>
      <c r="E35" s="722"/>
      <c r="F35" s="722"/>
      <c r="G35" s="722"/>
      <c r="H35" s="856">
        <f t="shared" si="2"/>
        <v>0</v>
      </c>
      <c r="I35" s="856">
        <f t="shared" si="2"/>
        <v>0</v>
      </c>
      <c r="J35" s="722"/>
      <c r="K35" s="722"/>
      <c r="L35" s="722"/>
      <c r="M35" s="857">
        <f t="shared" si="3"/>
        <v>0</v>
      </c>
      <c r="N35" s="596"/>
      <c r="O35" s="728"/>
      <c r="P35" s="857">
        <f t="shared" si="4"/>
        <v>0</v>
      </c>
    </row>
    <row r="36" spans="1:16" ht="12.75" customHeight="1">
      <c r="A36" s="593">
        <f t="shared" si="8"/>
        <v>30</v>
      </c>
      <c r="B36" s="1212" t="s">
        <v>1085</v>
      </c>
      <c r="C36" s="1213"/>
      <c r="D36" s="722"/>
      <c r="E36" s="722"/>
      <c r="F36" s="722"/>
      <c r="G36" s="722"/>
      <c r="H36" s="856">
        <f>+D36+F36</f>
        <v>0</v>
      </c>
      <c r="I36" s="856">
        <f>+E36+G36</f>
        <v>0</v>
      </c>
      <c r="J36" s="722"/>
      <c r="K36" s="722"/>
      <c r="L36" s="722"/>
      <c r="M36" s="857">
        <f>+H36-I36</f>
        <v>0</v>
      </c>
      <c r="N36" s="596"/>
      <c r="O36" s="728"/>
      <c r="P36" s="857">
        <f>+I36+O36</f>
        <v>0</v>
      </c>
    </row>
    <row r="37" spans="1:16" ht="12.75" customHeight="1">
      <c r="A37" s="709">
        <f t="shared" si="8"/>
        <v>31</v>
      </c>
      <c r="B37" s="1209" t="s">
        <v>987</v>
      </c>
      <c r="C37" s="1210"/>
      <c r="D37" s="852">
        <f aca="true" t="shared" si="10" ref="D37:M37">SUM(D38,D44)</f>
        <v>5832.7604599999995</v>
      </c>
      <c r="E37" s="852">
        <f t="shared" si="10"/>
        <v>1464.98748</v>
      </c>
      <c r="F37" s="852">
        <f t="shared" si="10"/>
        <v>0</v>
      </c>
      <c r="G37" s="852">
        <f t="shared" si="10"/>
        <v>0</v>
      </c>
      <c r="H37" s="852">
        <f t="shared" si="10"/>
        <v>5832.7604599999995</v>
      </c>
      <c r="I37" s="852">
        <f t="shared" si="10"/>
        <v>1464.98748</v>
      </c>
      <c r="J37" s="852">
        <f t="shared" si="10"/>
        <v>0</v>
      </c>
      <c r="K37" s="852">
        <f t="shared" si="10"/>
        <v>0</v>
      </c>
      <c r="L37" s="852">
        <f t="shared" si="10"/>
        <v>0</v>
      </c>
      <c r="M37" s="852">
        <f t="shared" si="10"/>
        <v>4367.77298</v>
      </c>
      <c r="N37" s="580"/>
      <c r="O37" s="852">
        <f>SUM(O38,O44)</f>
        <v>0</v>
      </c>
      <c r="P37" s="852">
        <f>SUM(P38,P44)</f>
        <v>1464.98748</v>
      </c>
    </row>
    <row r="38" spans="1:16" ht="12.75" customHeight="1">
      <c r="A38" s="597">
        <f aca="true" t="shared" si="11" ref="A38:A48">+A37+1</f>
        <v>32</v>
      </c>
      <c r="B38" s="858" t="s">
        <v>1086</v>
      </c>
      <c r="C38" s="858"/>
      <c r="D38" s="852">
        <f aca="true" t="shared" si="12" ref="D38:M38">+D39+D40+D41+D42+D43</f>
        <v>5832.7604599999995</v>
      </c>
      <c r="E38" s="852">
        <f t="shared" si="12"/>
        <v>1464.98748</v>
      </c>
      <c r="F38" s="852">
        <f t="shared" si="12"/>
        <v>0</v>
      </c>
      <c r="G38" s="852">
        <f t="shared" si="12"/>
        <v>0</v>
      </c>
      <c r="H38" s="852">
        <f t="shared" si="12"/>
        <v>5832.7604599999995</v>
      </c>
      <c r="I38" s="852">
        <f t="shared" si="12"/>
        <v>1464.98748</v>
      </c>
      <c r="J38" s="852">
        <f t="shared" si="12"/>
        <v>0</v>
      </c>
      <c r="K38" s="852">
        <f t="shared" si="12"/>
        <v>0</v>
      </c>
      <c r="L38" s="852">
        <f t="shared" si="12"/>
        <v>0</v>
      </c>
      <c r="M38" s="852">
        <f t="shared" si="12"/>
        <v>4367.77298</v>
      </c>
      <c r="N38" s="580"/>
      <c r="O38" s="852">
        <f>+O39+O40+O41+O42+O43</f>
        <v>0</v>
      </c>
      <c r="P38" s="852">
        <f>+P39+P40+P41+P42+P43</f>
        <v>1464.98748</v>
      </c>
    </row>
    <row r="39" spans="1:16" s="552" customFormat="1" ht="12.75" customHeight="1">
      <c r="A39" s="597">
        <f t="shared" si="11"/>
        <v>33</v>
      </c>
      <c r="B39" s="598" t="s">
        <v>1125</v>
      </c>
      <c r="C39" s="594"/>
      <c r="D39" s="722">
        <v>658.4154</v>
      </c>
      <c r="E39" s="722">
        <v>0</v>
      </c>
      <c r="F39" s="722">
        <v>0</v>
      </c>
      <c r="G39" s="722">
        <v>0</v>
      </c>
      <c r="H39" s="856">
        <f aca="true" t="shared" si="13" ref="H39:I43">+D39+F39</f>
        <v>658.4154</v>
      </c>
      <c r="I39" s="856">
        <f t="shared" si="13"/>
        <v>0</v>
      </c>
      <c r="J39" s="722">
        <v>0</v>
      </c>
      <c r="K39" s="722">
        <v>0</v>
      </c>
      <c r="L39" s="722">
        <v>0</v>
      </c>
      <c r="M39" s="857">
        <f>+H39-I39</f>
        <v>658.4154</v>
      </c>
      <c r="N39" s="595"/>
      <c r="O39" s="728">
        <v>0</v>
      </c>
      <c r="P39" s="857">
        <f>+I39+O39</f>
        <v>0</v>
      </c>
    </row>
    <row r="40" spans="1:16" s="552" customFormat="1" ht="12.75" customHeight="1">
      <c r="A40" s="599">
        <f t="shared" si="11"/>
        <v>34</v>
      </c>
      <c r="B40" s="739" t="s">
        <v>1126</v>
      </c>
      <c r="C40" s="1047"/>
      <c r="D40" s="722">
        <f>2477.44948+2696.89558</f>
        <v>5174.34506</v>
      </c>
      <c r="E40" s="722">
        <v>1464.98748</v>
      </c>
      <c r="F40" s="722">
        <v>0</v>
      </c>
      <c r="G40" s="722">
        <v>0</v>
      </c>
      <c r="H40" s="856">
        <f t="shared" si="13"/>
        <v>5174.34506</v>
      </c>
      <c r="I40" s="856">
        <f t="shared" si="13"/>
        <v>1464.98748</v>
      </c>
      <c r="J40" s="722">
        <v>0</v>
      </c>
      <c r="K40" s="722">
        <v>0</v>
      </c>
      <c r="L40" s="722">
        <v>0</v>
      </c>
      <c r="M40" s="857">
        <f>+H40-I40</f>
        <v>3709.35758</v>
      </c>
      <c r="N40" s="595"/>
      <c r="O40" s="728">
        <v>0</v>
      </c>
      <c r="P40" s="857">
        <f>+I40+O40</f>
        <v>1464.98748</v>
      </c>
    </row>
    <row r="41" spans="1:16" s="552" customFormat="1" ht="12.75" customHeight="1">
      <c r="A41" s="599">
        <f t="shared" si="11"/>
        <v>35</v>
      </c>
      <c r="B41" s="739"/>
      <c r="C41" s="1047"/>
      <c r="D41" s="722"/>
      <c r="E41" s="722"/>
      <c r="F41" s="722"/>
      <c r="G41" s="722"/>
      <c r="H41" s="856">
        <f t="shared" si="13"/>
        <v>0</v>
      </c>
      <c r="I41" s="856">
        <f t="shared" si="13"/>
        <v>0</v>
      </c>
      <c r="J41" s="722"/>
      <c r="K41" s="722"/>
      <c r="L41" s="722"/>
      <c r="M41" s="857">
        <f>+H41-I41</f>
        <v>0</v>
      </c>
      <c r="N41" s="595"/>
      <c r="O41" s="728"/>
      <c r="P41" s="857">
        <f>+I41+O41</f>
        <v>0</v>
      </c>
    </row>
    <row r="42" spans="1:16" s="552" customFormat="1" ht="12.75" customHeight="1">
      <c r="A42" s="599">
        <f t="shared" si="11"/>
        <v>36</v>
      </c>
      <c r="B42" s="739"/>
      <c r="C42" s="1047"/>
      <c r="D42" s="722"/>
      <c r="E42" s="722"/>
      <c r="F42" s="722"/>
      <c r="G42" s="722"/>
      <c r="H42" s="856">
        <f t="shared" si="13"/>
        <v>0</v>
      </c>
      <c r="I42" s="856">
        <f t="shared" si="13"/>
        <v>0</v>
      </c>
      <c r="J42" s="722"/>
      <c r="K42" s="722"/>
      <c r="L42" s="722"/>
      <c r="M42" s="857">
        <f>+H42-I42</f>
        <v>0</v>
      </c>
      <c r="N42" s="595"/>
      <c r="O42" s="728"/>
      <c r="P42" s="857">
        <f>+I42+O42</f>
        <v>0</v>
      </c>
    </row>
    <row r="43" spans="1:16" s="552" customFormat="1" ht="12.75" customHeight="1">
      <c r="A43" s="599">
        <f t="shared" si="11"/>
        <v>37</v>
      </c>
      <c r="B43" s="739"/>
      <c r="C43" s="1047"/>
      <c r="D43" s="722"/>
      <c r="E43" s="722"/>
      <c r="F43" s="722"/>
      <c r="G43" s="722"/>
      <c r="H43" s="856">
        <f t="shared" si="13"/>
        <v>0</v>
      </c>
      <c r="I43" s="856">
        <f t="shared" si="13"/>
        <v>0</v>
      </c>
      <c r="J43" s="722"/>
      <c r="K43" s="722"/>
      <c r="L43" s="722"/>
      <c r="M43" s="857">
        <f>+H43-I43</f>
        <v>0</v>
      </c>
      <c r="N43" s="595"/>
      <c r="O43" s="728"/>
      <c r="P43" s="857">
        <f>+I43+O43</f>
        <v>0</v>
      </c>
    </row>
    <row r="44" spans="1:16" ht="12.75" customHeight="1">
      <c r="A44" s="599">
        <f t="shared" si="11"/>
        <v>38</v>
      </c>
      <c r="B44" s="858" t="s">
        <v>1087</v>
      </c>
      <c r="C44" s="858"/>
      <c r="D44" s="852">
        <f>+D45+D46+D47</f>
        <v>0</v>
      </c>
      <c r="E44" s="852">
        <f>+E45+E46+E47</f>
        <v>0</v>
      </c>
      <c r="F44" s="852">
        <f>+F45+F46+F47</f>
        <v>0</v>
      </c>
      <c r="G44" s="852">
        <f>+G45+G46+G47</f>
        <v>0</v>
      </c>
      <c r="H44" s="852">
        <f>+H45+H46+H47</f>
        <v>0</v>
      </c>
      <c r="I44" s="852">
        <f aca="true" t="shared" si="14" ref="I44:P44">+I45+I46+I47</f>
        <v>0</v>
      </c>
      <c r="J44" s="852">
        <f t="shared" si="14"/>
        <v>0</v>
      </c>
      <c r="K44" s="852">
        <f t="shared" si="14"/>
        <v>0</v>
      </c>
      <c r="L44" s="852">
        <f t="shared" si="14"/>
        <v>0</v>
      </c>
      <c r="M44" s="852">
        <f t="shared" si="14"/>
        <v>0</v>
      </c>
      <c r="N44" s="584"/>
      <c r="O44" s="852">
        <f t="shared" si="14"/>
        <v>0</v>
      </c>
      <c r="P44" s="852">
        <f t="shared" si="14"/>
        <v>0</v>
      </c>
    </row>
    <row r="45" spans="1:16" s="552" customFormat="1" ht="12.75" customHeight="1">
      <c r="A45" s="599">
        <f t="shared" si="11"/>
        <v>39</v>
      </c>
      <c r="B45" s="739"/>
      <c r="C45" s="1047"/>
      <c r="D45" s="722"/>
      <c r="E45" s="722">
        <v>0</v>
      </c>
      <c r="F45" s="722">
        <v>0</v>
      </c>
      <c r="G45" s="722">
        <v>0</v>
      </c>
      <c r="H45" s="856">
        <f aca="true" t="shared" si="15" ref="H45:I47">+D45+F45</f>
        <v>0</v>
      </c>
      <c r="I45" s="856">
        <f t="shared" si="15"/>
        <v>0</v>
      </c>
      <c r="J45" s="722">
        <v>0</v>
      </c>
      <c r="K45" s="722">
        <v>0</v>
      </c>
      <c r="L45" s="722">
        <v>0</v>
      </c>
      <c r="M45" s="857">
        <f>+H45-I45</f>
        <v>0</v>
      </c>
      <c r="N45" s="595"/>
      <c r="O45" s="728"/>
      <c r="P45" s="857">
        <f>+I45+O45</f>
        <v>0</v>
      </c>
    </row>
    <row r="46" spans="1:16" s="552" customFormat="1" ht="12.75" customHeight="1">
      <c r="A46" s="599">
        <f t="shared" si="11"/>
        <v>40</v>
      </c>
      <c r="B46" s="739"/>
      <c r="C46" s="1047"/>
      <c r="D46" s="722"/>
      <c r="E46" s="722"/>
      <c r="F46" s="722"/>
      <c r="G46" s="722"/>
      <c r="H46" s="856">
        <f t="shared" si="15"/>
        <v>0</v>
      </c>
      <c r="I46" s="856">
        <f t="shared" si="15"/>
        <v>0</v>
      </c>
      <c r="J46" s="722"/>
      <c r="K46" s="722"/>
      <c r="L46" s="722"/>
      <c r="M46" s="857">
        <f>+H46-I46</f>
        <v>0</v>
      </c>
      <c r="N46" s="595"/>
      <c r="O46" s="728"/>
      <c r="P46" s="857">
        <f>+I46+O46</f>
        <v>0</v>
      </c>
    </row>
    <row r="47" spans="1:16" s="552" customFormat="1" ht="12.75" customHeight="1" thickBot="1">
      <c r="A47" s="599">
        <f t="shared" si="11"/>
        <v>41</v>
      </c>
      <c r="B47" s="739"/>
      <c r="C47" s="1047"/>
      <c r="D47" s="722"/>
      <c r="E47" s="722"/>
      <c r="F47" s="722"/>
      <c r="G47" s="722"/>
      <c r="H47" s="856">
        <f t="shared" si="15"/>
        <v>0</v>
      </c>
      <c r="I47" s="856">
        <f t="shared" si="15"/>
        <v>0</v>
      </c>
      <c r="J47" s="722"/>
      <c r="K47" s="722"/>
      <c r="L47" s="722"/>
      <c r="M47" s="857">
        <f>+H47-I47</f>
        <v>0</v>
      </c>
      <c r="N47" s="595"/>
      <c r="O47" s="728"/>
      <c r="P47" s="857">
        <f>+I47+O47</f>
        <v>0</v>
      </c>
    </row>
    <row r="48" spans="1:17" s="248" customFormat="1" ht="13.5" customHeight="1" thickBot="1">
      <c r="A48" s="600">
        <f t="shared" si="11"/>
        <v>42</v>
      </c>
      <c r="B48" s="601" t="s">
        <v>934</v>
      </c>
      <c r="C48" s="602"/>
      <c r="D48" s="859">
        <f aca="true" t="shared" si="16" ref="D48:M48">+D7+D22+D33+D37</f>
        <v>348753.76746000006</v>
      </c>
      <c r="E48" s="859">
        <f t="shared" si="16"/>
        <v>344383.24748</v>
      </c>
      <c r="F48" s="859">
        <f t="shared" si="16"/>
        <v>0</v>
      </c>
      <c r="G48" s="859">
        <f t="shared" si="16"/>
        <v>0</v>
      </c>
      <c r="H48" s="859">
        <f t="shared" si="16"/>
        <v>348753.76746000006</v>
      </c>
      <c r="I48" s="859">
        <f t="shared" si="16"/>
        <v>344383.24748</v>
      </c>
      <c r="J48" s="859">
        <f t="shared" si="16"/>
        <v>0</v>
      </c>
      <c r="K48" s="859">
        <f t="shared" si="16"/>
        <v>19978.658</v>
      </c>
      <c r="L48" s="859">
        <f t="shared" si="16"/>
        <v>0</v>
      </c>
      <c r="M48" s="860">
        <f t="shared" si="16"/>
        <v>4370.51998</v>
      </c>
      <c r="N48" s="861"/>
      <c r="O48" s="862">
        <f>+O7+O22+O33+O37</f>
        <v>0</v>
      </c>
      <c r="P48" s="860">
        <f>+P7+P22+P33+P37</f>
        <v>344383.24748</v>
      </c>
      <c r="Q48" s="252"/>
    </row>
    <row r="49" spans="1:16" s="252" customFormat="1" ht="13.5" customHeight="1">
      <c r="A49" s="603"/>
      <c r="B49" s="254"/>
      <c r="C49" s="255"/>
      <c r="D49" s="249"/>
      <c r="E49" s="249"/>
      <c r="F49" s="249"/>
      <c r="G49" s="249"/>
      <c r="H49" s="249"/>
      <c r="I49" s="249"/>
      <c r="J49" s="249"/>
      <c r="K49" s="249"/>
      <c r="L49" s="249"/>
      <c r="M49" s="249"/>
      <c r="O49" s="249"/>
      <c r="P49" s="249"/>
    </row>
    <row r="50" ht="22.5" customHeight="1">
      <c r="A50" s="576" t="s">
        <v>828</v>
      </c>
    </row>
    <row r="51" spans="1:16" ht="57" customHeight="1">
      <c r="A51" s="1211" t="s">
        <v>122</v>
      </c>
      <c r="B51" s="1211"/>
      <c r="C51" s="1211"/>
      <c r="D51" s="1211"/>
      <c r="E51" s="1211"/>
      <c r="F51" s="1211"/>
      <c r="G51" s="1211"/>
      <c r="H51" s="1211"/>
      <c r="I51" s="1211"/>
      <c r="J51" s="1211"/>
      <c r="K51" s="1211"/>
      <c r="L51" s="1211"/>
      <c r="M51" s="1211"/>
      <c r="N51" s="1211"/>
      <c r="O51" s="1211"/>
      <c r="P51" s="1211"/>
    </row>
    <row r="52" spans="1:16" ht="18" customHeight="1">
      <c r="A52" s="1211" t="s">
        <v>159</v>
      </c>
      <c r="B52" s="1211"/>
      <c r="C52" s="1211"/>
      <c r="D52" s="1211"/>
      <c r="E52" s="1211"/>
      <c r="F52" s="1211"/>
      <c r="G52" s="1211"/>
      <c r="H52" s="1211"/>
      <c r="I52" s="1211"/>
      <c r="J52" s="1211"/>
      <c r="K52" s="1211"/>
      <c r="L52" s="1211"/>
      <c r="M52" s="1211"/>
      <c r="N52" s="1211"/>
      <c r="O52" s="1211"/>
      <c r="P52" s="1211"/>
    </row>
    <row r="53" spans="1:16" ht="33.75" customHeight="1">
      <c r="A53" s="1211" t="s">
        <v>1017</v>
      </c>
      <c r="B53" s="1211"/>
      <c r="C53" s="1211"/>
      <c r="D53" s="1211"/>
      <c r="E53" s="1211"/>
      <c r="F53" s="1211"/>
      <c r="G53" s="1211"/>
      <c r="H53" s="1211"/>
      <c r="I53" s="1211"/>
      <c r="J53" s="1211"/>
      <c r="K53" s="1211"/>
      <c r="L53" s="1211"/>
      <c r="M53" s="1211"/>
      <c r="N53" s="1211"/>
      <c r="O53" s="1211"/>
      <c r="P53" s="1211"/>
    </row>
    <row r="54" spans="1:16" ht="33.75" customHeight="1">
      <c r="A54" s="1211" t="s">
        <v>162</v>
      </c>
      <c r="B54" s="1211"/>
      <c r="C54" s="1211"/>
      <c r="D54" s="1211"/>
      <c r="E54" s="1211"/>
      <c r="F54" s="1211"/>
      <c r="G54" s="1211"/>
      <c r="H54" s="1211"/>
      <c r="I54" s="1211"/>
      <c r="J54" s="1211"/>
      <c r="K54" s="1211"/>
      <c r="L54" s="1211"/>
      <c r="M54" s="1211"/>
      <c r="N54" s="1211"/>
      <c r="O54" s="1211"/>
      <c r="P54" s="1211"/>
    </row>
    <row r="55" spans="1:16" ht="19.5" customHeight="1">
      <c r="A55" s="1211" t="s">
        <v>164</v>
      </c>
      <c r="B55" s="1211"/>
      <c r="C55" s="1211"/>
      <c r="D55" s="1211"/>
      <c r="E55" s="1211"/>
      <c r="F55" s="1211"/>
      <c r="G55" s="1211"/>
      <c r="H55" s="1211"/>
      <c r="I55" s="1211"/>
      <c r="J55" s="1211"/>
      <c r="K55" s="1211"/>
      <c r="L55" s="1211"/>
      <c r="M55" s="1211"/>
      <c r="N55" s="1211"/>
      <c r="O55" s="1211"/>
      <c r="P55" s="1211"/>
    </row>
    <row r="56" spans="1:16" ht="19.5" customHeight="1">
      <c r="A56" s="230"/>
      <c r="B56" s="230"/>
      <c r="C56" s="230"/>
      <c r="D56" s="230"/>
      <c r="E56" s="230"/>
      <c r="F56" s="230"/>
      <c r="G56" s="230"/>
      <c r="H56" s="230"/>
      <c r="I56" s="230"/>
      <c r="J56" s="230"/>
      <c r="K56" s="230"/>
      <c r="L56" s="230"/>
      <c r="M56" s="230"/>
      <c r="N56" s="230"/>
      <c r="O56" s="230"/>
      <c r="P56" s="230"/>
    </row>
    <row r="57" spans="1:3" ht="15">
      <c r="A57" s="232"/>
      <c r="C57" s="576"/>
    </row>
    <row r="58" ht="15">
      <c r="C58" s="576"/>
    </row>
    <row r="59" ht="15">
      <c r="C59" s="576"/>
    </row>
  </sheetData>
  <sheetProtection/>
  <mergeCells count="22">
    <mergeCell ref="A52:P52"/>
    <mergeCell ref="A53:P53"/>
    <mergeCell ref="A54:P54"/>
    <mergeCell ref="A55:P55"/>
    <mergeCell ref="B33:C33"/>
    <mergeCell ref="B34:C34"/>
    <mergeCell ref="B35:C35"/>
    <mergeCell ref="B36:C36"/>
    <mergeCell ref="B37:C37"/>
    <mergeCell ref="A51:P51"/>
    <mergeCell ref="M4:M5"/>
    <mergeCell ref="O4:O5"/>
    <mergeCell ref="P4:P5"/>
    <mergeCell ref="B8:C8"/>
    <mergeCell ref="B16:C16"/>
    <mergeCell ref="B22:C22"/>
    <mergeCell ref="A4:A6"/>
    <mergeCell ref="B4:C6"/>
    <mergeCell ref="D4:E4"/>
    <mergeCell ref="F4:G4"/>
    <mergeCell ref="H4:I4"/>
    <mergeCell ref="J4:L4"/>
  </mergeCells>
  <printOptions horizontalCentered="1"/>
  <pageMargins left="0.1968503937007874" right="0.1968503937007874" top="0.5905511811023623" bottom="0.5905511811023623" header="0.31496062992125984" footer="0.31496062992125984"/>
  <pageSetup fitToHeight="1" fitToWidth="1" horizontalDpi="600" verticalDpi="600" orientation="landscape" paperSize="9" scale="62"/>
</worksheet>
</file>

<file path=xl/worksheets/sheet8.xml><?xml version="1.0" encoding="utf-8"?>
<worksheet xmlns="http://schemas.openxmlformats.org/spreadsheetml/2006/main" xmlns:r="http://schemas.openxmlformats.org/officeDocument/2006/relationships">
  <sheetPr>
    <tabColor theme="6" tint="0.5999900102615356"/>
    <pageSetUpPr fitToPage="1"/>
  </sheetPr>
  <dimension ref="A1:BN69"/>
  <sheetViews>
    <sheetView zoomScale="89" zoomScaleNormal="89" zoomScalePageLayoutView="0" workbookViewId="0" topLeftCell="A10">
      <selection activeCell="H72" sqref="H72"/>
    </sheetView>
  </sheetViews>
  <sheetFormatPr defaultColWidth="9.140625" defaultRowHeight="15"/>
  <cols>
    <col min="1" max="1" width="5.00390625" style="248" customWidth="1"/>
    <col min="2" max="2" width="6.8515625" style="248" customWidth="1"/>
    <col min="3" max="3" width="52.28125" style="248" customWidth="1"/>
    <col min="4" max="4" width="14.421875" style="248" customWidth="1"/>
    <col min="5" max="5" width="15.00390625" style="248" customWidth="1"/>
    <col min="6" max="6" width="14.28125" style="248" customWidth="1"/>
    <col min="7" max="7" width="12.421875" style="248" customWidth="1"/>
    <col min="8" max="8" width="15.421875" style="248" customWidth="1"/>
    <col min="9" max="9" width="14.140625" style="248" customWidth="1"/>
    <col min="10" max="13" width="11.421875" style="248" customWidth="1"/>
    <col min="14" max="14" width="0.71875" style="249" customWidth="1"/>
    <col min="15" max="15" width="11.00390625" style="248" customWidth="1"/>
    <col min="16" max="16" width="15.7109375" style="248" customWidth="1"/>
    <col min="17" max="241" width="9.140625" style="248" customWidth="1"/>
    <col min="242" max="242" width="59.7109375" style="248" customWidth="1"/>
    <col min="243" max="249" width="10.421875" style="248" customWidth="1"/>
    <col min="250" max="16384" width="9.140625" style="248" customWidth="1"/>
  </cols>
  <sheetData>
    <row r="1" spans="1:2" ht="15.75">
      <c r="A1" s="237" t="s">
        <v>1060</v>
      </c>
      <c r="B1" s="237"/>
    </row>
    <row r="2" spans="1:3" ht="15.75">
      <c r="A2" s="237"/>
      <c r="B2" s="237"/>
      <c r="C2" s="576" t="s">
        <v>158</v>
      </c>
    </row>
    <row r="3" spans="3:16" ht="13.5" customHeight="1" thickBot="1">
      <c r="C3" s="604"/>
      <c r="P3" s="250" t="s">
        <v>690</v>
      </c>
    </row>
    <row r="4" spans="1:16" s="576" customFormat="1" ht="38.25" customHeight="1">
      <c r="A4" s="1214" t="s">
        <v>669</v>
      </c>
      <c r="B4" s="1217"/>
      <c r="C4" s="1220" t="s">
        <v>123</v>
      </c>
      <c r="D4" s="1223" t="s">
        <v>915</v>
      </c>
      <c r="E4" s="1197"/>
      <c r="F4" s="1197" t="s">
        <v>916</v>
      </c>
      <c r="G4" s="1197"/>
      <c r="H4" s="1224" t="s">
        <v>917</v>
      </c>
      <c r="I4" s="1225"/>
      <c r="J4" s="1226" t="s">
        <v>124</v>
      </c>
      <c r="K4" s="1226" t="s">
        <v>125</v>
      </c>
      <c r="L4" s="1228" t="s">
        <v>126</v>
      </c>
      <c r="M4" s="1201" t="s">
        <v>970</v>
      </c>
      <c r="N4" s="723"/>
      <c r="O4" s="1230" t="s">
        <v>127</v>
      </c>
      <c r="P4" s="1205" t="s">
        <v>918</v>
      </c>
    </row>
    <row r="5" spans="1:16" s="576" customFormat="1" ht="13.5" customHeight="1">
      <c r="A5" s="1215"/>
      <c r="B5" s="1218"/>
      <c r="C5" s="1221"/>
      <c r="D5" s="238" t="s">
        <v>973</v>
      </c>
      <c r="E5" s="234" t="s">
        <v>128</v>
      </c>
      <c r="F5" s="234" t="s">
        <v>830</v>
      </c>
      <c r="G5" s="225" t="s">
        <v>835</v>
      </c>
      <c r="H5" s="225" t="s">
        <v>830</v>
      </c>
      <c r="I5" s="605" t="s">
        <v>835</v>
      </c>
      <c r="J5" s="1227"/>
      <c r="K5" s="1227"/>
      <c r="L5" s="1229"/>
      <c r="M5" s="1202"/>
      <c r="N5" s="723"/>
      <c r="O5" s="1231"/>
      <c r="P5" s="1206"/>
    </row>
    <row r="6" spans="1:16" s="576" customFormat="1" ht="15" customHeight="1" thickBot="1">
      <c r="A6" s="1216"/>
      <c r="B6" s="1219"/>
      <c r="C6" s="1222"/>
      <c r="D6" s="240" t="s">
        <v>749</v>
      </c>
      <c r="E6" s="226" t="s">
        <v>750</v>
      </c>
      <c r="F6" s="227" t="s">
        <v>751</v>
      </c>
      <c r="G6" s="227" t="s">
        <v>752</v>
      </c>
      <c r="H6" s="227" t="s">
        <v>832</v>
      </c>
      <c r="I6" s="606" t="s">
        <v>833</v>
      </c>
      <c r="J6" s="607" t="s">
        <v>977</v>
      </c>
      <c r="K6" s="607" t="s">
        <v>991</v>
      </c>
      <c r="L6" s="608" t="s">
        <v>755</v>
      </c>
      <c r="M6" s="229" t="s">
        <v>920</v>
      </c>
      <c r="N6" s="723"/>
      <c r="O6" s="235" t="s">
        <v>757</v>
      </c>
      <c r="P6" s="229" t="s">
        <v>988</v>
      </c>
    </row>
    <row r="7" spans="1:16" s="582" customFormat="1" ht="15" customHeight="1">
      <c r="A7" s="577">
        <v>1</v>
      </c>
      <c r="B7" s="590" t="s">
        <v>834</v>
      </c>
      <c r="C7" s="590"/>
      <c r="D7" s="581">
        <f aca="true" t="shared" si="0" ref="D7:M7">+D8+D15</f>
        <v>155489.30668</v>
      </c>
      <c r="E7" s="581">
        <f t="shared" si="0"/>
        <v>155228.9614</v>
      </c>
      <c r="F7" s="581">
        <f t="shared" si="0"/>
        <v>200</v>
      </c>
      <c r="G7" s="581">
        <f t="shared" si="0"/>
        <v>200</v>
      </c>
      <c r="H7" s="581">
        <f t="shared" si="0"/>
        <v>155689.30668</v>
      </c>
      <c r="I7" s="581">
        <f t="shared" si="0"/>
        <v>155428.9614</v>
      </c>
      <c r="J7" s="581">
        <f t="shared" si="0"/>
        <v>0</v>
      </c>
      <c r="K7" s="581">
        <f t="shared" si="0"/>
        <v>0</v>
      </c>
      <c r="L7" s="581">
        <f t="shared" si="0"/>
        <v>2543.5037599999996</v>
      </c>
      <c r="M7" s="581">
        <f t="shared" si="0"/>
        <v>260.3452800000001</v>
      </c>
      <c r="N7" s="611"/>
      <c r="O7" s="581">
        <f>+O8+O15</f>
        <v>0</v>
      </c>
      <c r="P7" s="581">
        <f>+P8+P15</f>
        <v>155428.9614</v>
      </c>
    </row>
    <row r="8" spans="1:16" s="582" customFormat="1" ht="13.5" customHeight="1">
      <c r="A8" s="609">
        <f>A7+1</f>
        <v>2</v>
      </c>
      <c r="B8" s="734"/>
      <c r="C8" s="610" t="s">
        <v>1028</v>
      </c>
      <c r="D8" s="726">
        <f>SUM(D9:D10)</f>
        <v>101607.28268</v>
      </c>
      <c r="E8" s="707">
        <f aca="true" t="shared" si="1" ref="E8:M8">SUM(E9:E10)</f>
        <v>101607.28268</v>
      </c>
      <c r="F8" s="707">
        <f t="shared" si="1"/>
        <v>0</v>
      </c>
      <c r="G8" s="707">
        <f t="shared" si="1"/>
        <v>0</v>
      </c>
      <c r="H8" s="707">
        <f t="shared" si="1"/>
        <v>101607.28268</v>
      </c>
      <c r="I8" s="707">
        <f t="shared" si="1"/>
        <v>101607.28268</v>
      </c>
      <c r="J8" s="707">
        <f t="shared" si="1"/>
        <v>0</v>
      </c>
      <c r="K8" s="707">
        <f t="shared" si="1"/>
        <v>0</v>
      </c>
      <c r="L8" s="707">
        <f t="shared" si="1"/>
        <v>2518.52908</v>
      </c>
      <c r="M8" s="731">
        <f t="shared" si="1"/>
        <v>0</v>
      </c>
      <c r="N8" s="611"/>
      <c r="O8" s="726">
        <f>SUM(O9:O10)</f>
        <v>0</v>
      </c>
      <c r="P8" s="725">
        <f>SUM(P9:P10)</f>
        <v>101607.28268</v>
      </c>
    </row>
    <row r="9" spans="1:16" s="576" customFormat="1" ht="12.75" customHeight="1">
      <c r="A9" s="609">
        <f>A8+1</f>
        <v>3</v>
      </c>
      <c r="B9" s="225"/>
      <c r="C9" s="612" t="s">
        <v>33</v>
      </c>
      <c r="D9" s="728">
        <v>101582.986</v>
      </c>
      <c r="E9" s="722">
        <v>101582.986</v>
      </c>
      <c r="F9" s="722"/>
      <c r="G9" s="722"/>
      <c r="H9" s="586">
        <f aca="true" t="shared" si="2" ref="H9:I12">+D9+F9</f>
        <v>101582.986</v>
      </c>
      <c r="I9" s="586">
        <f t="shared" si="2"/>
        <v>101582.986</v>
      </c>
      <c r="J9" s="722"/>
      <c r="K9" s="722"/>
      <c r="L9" s="722">
        <v>2518.52908</v>
      </c>
      <c r="M9" s="730">
        <f>+H9-I9</f>
        <v>0</v>
      </c>
      <c r="N9" s="611"/>
      <c r="O9" s="728"/>
      <c r="P9" s="857">
        <f>I9+O9</f>
        <v>101582.986</v>
      </c>
    </row>
    <row r="10" spans="1:16" s="576" customFormat="1" ht="12.75" customHeight="1">
      <c r="A10" s="238">
        <f aca="true" t="shared" si="3" ref="A10:A17">+A9+1</f>
        <v>4</v>
      </c>
      <c r="B10" s="225"/>
      <c r="C10" s="612" t="s">
        <v>29</v>
      </c>
      <c r="D10" s="863">
        <f aca="true" t="shared" si="4" ref="D10:M10">SUM(D11:D14)</f>
        <v>24.29668</v>
      </c>
      <c r="E10" s="863">
        <f t="shared" si="4"/>
        <v>24.29668</v>
      </c>
      <c r="F10" s="863">
        <f t="shared" si="4"/>
        <v>0</v>
      </c>
      <c r="G10" s="863">
        <f t="shared" si="4"/>
        <v>0</v>
      </c>
      <c r="H10" s="863">
        <f t="shared" si="4"/>
        <v>24.29668</v>
      </c>
      <c r="I10" s="863">
        <f t="shared" si="4"/>
        <v>24.29668</v>
      </c>
      <c r="J10" s="863">
        <f t="shared" si="4"/>
        <v>0</v>
      </c>
      <c r="K10" s="863">
        <f t="shared" si="4"/>
        <v>0</v>
      </c>
      <c r="L10" s="863">
        <f t="shared" si="4"/>
        <v>0</v>
      </c>
      <c r="M10" s="863">
        <f t="shared" si="4"/>
        <v>0</v>
      </c>
      <c r="N10" s="611"/>
      <c r="O10" s="863">
        <f>SUM(O11:O14)</f>
        <v>0</v>
      </c>
      <c r="P10" s="864">
        <f>SUM(P11:P14)</f>
        <v>24.29668</v>
      </c>
    </row>
    <row r="11" spans="1:16" s="576" customFormat="1" ht="12.75" customHeight="1">
      <c r="A11" s="238">
        <f t="shared" si="3"/>
        <v>5</v>
      </c>
      <c r="B11" s="225"/>
      <c r="C11" s="705" t="s">
        <v>1040</v>
      </c>
      <c r="D11" s="728"/>
      <c r="E11" s="722"/>
      <c r="F11" s="722"/>
      <c r="G11" s="722"/>
      <c r="H11" s="586">
        <f t="shared" si="2"/>
        <v>0</v>
      </c>
      <c r="I11" s="586">
        <f t="shared" si="2"/>
        <v>0</v>
      </c>
      <c r="J11" s="722"/>
      <c r="K11" s="722"/>
      <c r="L11" s="722"/>
      <c r="M11" s="730">
        <f>+H11-I11</f>
        <v>0</v>
      </c>
      <c r="N11" s="611"/>
      <c r="O11" s="728"/>
      <c r="P11" s="857">
        <f>I11+O11</f>
        <v>0</v>
      </c>
    </row>
    <row r="12" spans="1:16" s="576" customFormat="1" ht="12.75" customHeight="1">
      <c r="A12" s="238">
        <f t="shared" si="3"/>
        <v>6</v>
      </c>
      <c r="B12" s="225"/>
      <c r="C12" s="706" t="s">
        <v>1041</v>
      </c>
      <c r="D12" s="728">
        <v>24.29668</v>
      </c>
      <c r="E12" s="722">
        <v>24.29668</v>
      </c>
      <c r="F12" s="722"/>
      <c r="G12" s="722"/>
      <c r="H12" s="586">
        <f t="shared" si="2"/>
        <v>24.29668</v>
      </c>
      <c r="I12" s="586">
        <f t="shared" si="2"/>
        <v>24.29668</v>
      </c>
      <c r="J12" s="722"/>
      <c r="K12" s="748"/>
      <c r="L12" s="722"/>
      <c r="M12" s="730">
        <f>+H12-I12</f>
        <v>0</v>
      </c>
      <c r="N12" s="611"/>
      <c r="O12" s="728"/>
      <c r="P12" s="857">
        <f>I12+O12</f>
        <v>24.29668</v>
      </c>
    </row>
    <row r="13" spans="1:16" s="576" customFormat="1" ht="12.75" customHeight="1">
      <c r="A13" s="238">
        <f t="shared" si="3"/>
        <v>7</v>
      </c>
      <c r="B13" s="225"/>
      <c r="C13" s="592" t="s">
        <v>1042</v>
      </c>
      <c r="D13" s="728"/>
      <c r="E13" s="722"/>
      <c r="F13" s="722"/>
      <c r="G13" s="722"/>
      <c r="H13" s="586">
        <f>+D13+F13</f>
        <v>0</v>
      </c>
      <c r="I13" s="586">
        <f>+E13+G13</f>
        <v>0</v>
      </c>
      <c r="J13" s="722"/>
      <c r="K13" s="749"/>
      <c r="L13" s="722"/>
      <c r="M13" s="730">
        <f>+H13-I13</f>
        <v>0</v>
      </c>
      <c r="N13" s="611"/>
      <c r="O13" s="728"/>
      <c r="P13" s="857">
        <f>I13+O13</f>
        <v>0</v>
      </c>
    </row>
    <row r="14" spans="1:16" s="619" customFormat="1" ht="12.75" customHeight="1">
      <c r="A14" s="593">
        <f>A13+1</f>
        <v>8</v>
      </c>
      <c r="B14" s="736"/>
      <c r="C14" s="592" t="s">
        <v>1088</v>
      </c>
      <c r="D14" s="728"/>
      <c r="E14" s="722"/>
      <c r="F14" s="722"/>
      <c r="G14" s="722"/>
      <c r="H14" s="586">
        <f>+D14+F14</f>
        <v>0</v>
      </c>
      <c r="I14" s="586">
        <f>+E14+G14</f>
        <v>0</v>
      </c>
      <c r="J14" s="722"/>
      <c r="K14" s="865"/>
      <c r="L14" s="722"/>
      <c r="M14" s="730">
        <f>+H14-I14</f>
        <v>0</v>
      </c>
      <c r="N14" s="611"/>
      <c r="O14" s="728"/>
      <c r="P14" s="857">
        <f>I14+O14</f>
        <v>0</v>
      </c>
    </row>
    <row r="15" spans="1:16" s="582" customFormat="1" ht="13.5" customHeight="1">
      <c r="A15" s="593">
        <f>A14+1</f>
        <v>9</v>
      </c>
      <c r="B15" s="734"/>
      <c r="C15" s="610" t="s">
        <v>156</v>
      </c>
      <c r="D15" s="726">
        <f>+D16+D25+D26</f>
        <v>53882.024000000005</v>
      </c>
      <c r="E15" s="707">
        <f aca="true" t="shared" si="5" ref="E15:L15">+E16+E25+E26</f>
        <v>53621.678719999996</v>
      </c>
      <c r="F15" s="707">
        <f t="shared" si="5"/>
        <v>200</v>
      </c>
      <c r="G15" s="707">
        <f t="shared" si="5"/>
        <v>200</v>
      </c>
      <c r="H15" s="707">
        <f t="shared" si="5"/>
        <v>54082.024000000005</v>
      </c>
      <c r="I15" s="707">
        <f t="shared" si="5"/>
        <v>53821.678719999996</v>
      </c>
      <c r="J15" s="707">
        <f t="shared" si="5"/>
        <v>0</v>
      </c>
      <c r="K15" s="707">
        <f t="shared" si="5"/>
        <v>0</v>
      </c>
      <c r="L15" s="707">
        <f t="shared" si="5"/>
        <v>24.97468</v>
      </c>
      <c r="M15" s="731">
        <f>+M16+M25+M26</f>
        <v>260.3452800000001</v>
      </c>
      <c r="N15" s="611"/>
      <c r="O15" s="726">
        <f>+O16+O25+O26</f>
        <v>0</v>
      </c>
      <c r="P15" s="853">
        <f>+P16+P25+P26</f>
        <v>53821.678719999996</v>
      </c>
    </row>
    <row r="16" spans="1:16" s="582" customFormat="1" ht="12.75" customHeight="1">
      <c r="A16" s="613">
        <f t="shared" si="3"/>
        <v>10</v>
      </c>
      <c r="B16" s="735"/>
      <c r="C16" s="614" t="s">
        <v>30</v>
      </c>
      <c r="D16" s="866">
        <f>SUM(D17:D24)</f>
        <v>3584</v>
      </c>
      <c r="E16" s="867">
        <f aca="true" t="shared" si="6" ref="E16:L16">SUM(E17:E24)</f>
        <v>3537.43352</v>
      </c>
      <c r="F16" s="867">
        <f t="shared" si="6"/>
        <v>0</v>
      </c>
      <c r="G16" s="867">
        <f t="shared" si="6"/>
        <v>0</v>
      </c>
      <c r="H16" s="867">
        <f t="shared" si="6"/>
        <v>3584</v>
      </c>
      <c r="I16" s="867">
        <f t="shared" si="6"/>
        <v>3537.43352</v>
      </c>
      <c r="J16" s="867">
        <f t="shared" si="6"/>
        <v>0</v>
      </c>
      <c r="K16" s="867">
        <f t="shared" si="6"/>
        <v>0</v>
      </c>
      <c r="L16" s="867">
        <f t="shared" si="6"/>
        <v>24.97468</v>
      </c>
      <c r="M16" s="868">
        <f>SUM(M17:M24)</f>
        <v>46.5664800000001</v>
      </c>
      <c r="N16" s="615"/>
      <c r="O16" s="866">
        <f>SUM(O17:O24)</f>
        <v>0</v>
      </c>
      <c r="P16" s="869">
        <f>SUM(P17:P24)</f>
        <v>3537.43352</v>
      </c>
    </row>
    <row r="17" spans="1:16" s="576" customFormat="1" ht="12.75" customHeight="1">
      <c r="A17" s="613">
        <f t="shared" si="3"/>
        <v>11</v>
      </c>
      <c r="B17" s="225"/>
      <c r="C17" s="592" t="s">
        <v>1047</v>
      </c>
      <c r="D17" s="740"/>
      <c r="E17" s="741"/>
      <c r="F17" s="741"/>
      <c r="G17" s="741"/>
      <c r="H17" s="586">
        <f aca="true" t="shared" si="7" ref="H17:I26">+D17+F17</f>
        <v>0</v>
      </c>
      <c r="I17" s="586">
        <f t="shared" si="7"/>
        <v>0</v>
      </c>
      <c r="J17" s="741"/>
      <c r="K17" s="741"/>
      <c r="L17" s="741"/>
      <c r="M17" s="730">
        <f aca="true" t="shared" si="8" ref="M17:M26">+H17-I17</f>
        <v>0</v>
      </c>
      <c r="N17" s="611"/>
      <c r="O17" s="740"/>
      <c r="P17" s="857">
        <f aca="true" t="shared" si="9" ref="P17:P26">I17+O17</f>
        <v>0</v>
      </c>
    </row>
    <row r="18" spans="1:16" s="576" customFormat="1" ht="12.75" customHeight="1">
      <c r="A18" s="238">
        <f aca="true" t="shared" si="10" ref="A18:A25">A17+1</f>
        <v>12</v>
      </c>
      <c r="B18" s="225"/>
      <c r="C18" s="592" t="s">
        <v>1043</v>
      </c>
      <c r="D18" s="740"/>
      <c r="E18" s="741"/>
      <c r="F18" s="741"/>
      <c r="G18" s="741"/>
      <c r="H18" s="586">
        <f t="shared" si="7"/>
        <v>0</v>
      </c>
      <c r="I18" s="586">
        <f t="shared" si="7"/>
        <v>0</v>
      </c>
      <c r="J18" s="741"/>
      <c r="K18" s="741"/>
      <c r="L18" s="741"/>
      <c r="M18" s="730">
        <f t="shared" si="8"/>
        <v>0</v>
      </c>
      <c r="N18" s="611"/>
      <c r="O18" s="740"/>
      <c r="P18" s="857">
        <f t="shared" si="9"/>
        <v>0</v>
      </c>
    </row>
    <row r="19" spans="1:16" s="576" customFormat="1" ht="12.75" customHeight="1">
      <c r="A19" s="238">
        <f t="shared" si="10"/>
        <v>13</v>
      </c>
      <c r="B19" s="225"/>
      <c r="C19" s="592" t="s">
        <v>1044</v>
      </c>
      <c r="D19" s="740">
        <v>239</v>
      </c>
      <c r="E19" s="741">
        <v>201.06352</v>
      </c>
      <c r="F19" s="741"/>
      <c r="G19" s="741"/>
      <c r="H19" s="586">
        <f t="shared" si="7"/>
        <v>239</v>
      </c>
      <c r="I19" s="586">
        <f t="shared" si="7"/>
        <v>201.06352</v>
      </c>
      <c r="J19" s="741"/>
      <c r="K19" s="741"/>
      <c r="L19" s="741">
        <v>11.95</v>
      </c>
      <c r="M19" s="730">
        <f t="shared" si="8"/>
        <v>37.93647999999999</v>
      </c>
      <c r="N19" s="611"/>
      <c r="O19" s="740"/>
      <c r="P19" s="857">
        <f t="shared" si="9"/>
        <v>201.06352</v>
      </c>
    </row>
    <row r="20" spans="1:16" s="576" customFormat="1" ht="12.75" customHeight="1">
      <c r="A20" s="238">
        <f t="shared" si="10"/>
        <v>14</v>
      </c>
      <c r="B20" s="225"/>
      <c r="C20" s="592" t="s">
        <v>1045</v>
      </c>
      <c r="D20" s="740"/>
      <c r="E20" s="741"/>
      <c r="F20" s="741"/>
      <c r="G20" s="741"/>
      <c r="H20" s="586">
        <f t="shared" si="7"/>
        <v>0</v>
      </c>
      <c r="I20" s="586">
        <f t="shared" si="7"/>
        <v>0</v>
      </c>
      <c r="J20" s="741"/>
      <c r="K20" s="741"/>
      <c r="L20" s="741"/>
      <c r="M20" s="730">
        <f t="shared" si="8"/>
        <v>0</v>
      </c>
      <c r="N20" s="611"/>
      <c r="O20" s="740"/>
      <c r="P20" s="857">
        <f t="shared" si="9"/>
        <v>0</v>
      </c>
    </row>
    <row r="21" spans="1:16" s="576" customFormat="1" ht="12.75" customHeight="1">
      <c r="A21" s="238">
        <f t="shared" si="10"/>
        <v>15</v>
      </c>
      <c r="B21" s="225"/>
      <c r="C21" s="592" t="s">
        <v>1046</v>
      </c>
      <c r="D21" s="740">
        <v>3345</v>
      </c>
      <c r="E21" s="741">
        <v>3336.37</v>
      </c>
      <c r="F21" s="741"/>
      <c r="G21" s="741"/>
      <c r="H21" s="586">
        <f t="shared" si="7"/>
        <v>3345</v>
      </c>
      <c r="I21" s="586">
        <f t="shared" si="7"/>
        <v>3336.37</v>
      </c>
      <c r="J21" s="741"/>
      <c r="K21" s="741"/>
      <c r="L21" s="741">
        <v>13.02468</v>
      </c>
      <c r="M21" s="730">
        <f t="shared" si="8"/>
        <v>8.63000000000011</v>
      </c>
      <c r="N21" s="611"/>
      <c r="O21" s="740"/>
      <c r="P21" s="857">
        <f t="shared" si="9"/>
        <v>3336.37</v>
      </c>
    </row>
    <row r="22" spans="1:16" s="576" customFormat="1" ht="12.75" customHeight="1">
      <c r="A22" s="238">
        <f t="shared" si="10"/>
        <v>16</v>
      </c>
      <c r="B22" s="225"/>
      <c r="C22" s="592" t="s">
        <v>1089</v>
      </c>
      <c r="D22" s="740"/>
      <c r="E22" s="741"/>
      <c r="F22" s="741"/>
      <c r="G22" s="741"/>
      <c r="H22" s="586">
        <f t="shared" si="7"/>
        <v>0</v>
      </c>
      <c r="I22" s="586">
        <f t="shared" si="7"/>
        <v>0</v>
      </c>
      <c r="J22" s="741"/>
      <c r="K22" s="741"/>
      <c r="L22" s="741"/>
      <c r="M22" s="730">
        <f t="shared" si="8"/>
        <v>0</v>
      </c>
      <c r="N22" s="611"/>
      <c r="O22" s="740"/>
      <c r="P22" s="857">
        <f t="shared" si="9"/>
        <v>0</v>
      </c>
    </row>
    <row r="23" spans="1:16" s="619" customFormat="1" ht="12.75" customHeight="1">
      <c r="A23" s="238">
        <f t="shared" si="10"/>
        <v>17</v>
      </c>
      <c r="B23" s="736"/>
      <c r="C23" s="592" t="s">
        <v>1090</v>
      </c>
      <c r="D23" s="728"/>
      <c r="E23" s="870"/>
      <c r="F23" s="870"/>
      <c r="G23" s="870"/>
      <c r="H23" s="586">
        <f t="shared" si="7"/>
        <v>0</v>
      </c>
      <c r="I23" s="586">
        <f t="shared" si="7"/>
        <v>0</v>
      </c>
      <c r="J23" s="870"/>
      <c r="K23" s="870"/>
      <c r="L23" s="870"/>
      <c r="M23" s="730">
        <f t="shared" si="8"/>
        <v>0</v>
      </c>
      <c r="N23" s="611"/>
      <c r="O23" s="871"/>
      <c r="P23" s="857">
        <f t="shared" si="9"/>
        <v>0</v>
      </c>
    </row>
    <row r="24" spans="1:16" s="576" customFormat="1" ht="12.75" customHeight="1">
      <c r="A24" s="238">
        <f t="shared" si="10"/>
        <v>18</v>
      </c>
      <c r="B24" s="225"/>
      <c r="C24" s="592" t="s">
        <v>1091</v>
      </c>
      <c r="D24" s="740"/>
      <c r="E24" s="741"/>
      <c r="F24" s="741"/>
      <c r="G24" s="741"/>
      <c r="H24" s="586">
        <f t="shared" si="7"/>
        <v>0</v>
      </c>
      <c r="I24" s="586">
        <f t="shared" si="7"/>
        <v>0</v>
      </c>
      <c r="J24" s="741"/>
      <c r="K24" s="741"/>
      <c r="L24" s="741"/>
      <c r="M24" s="730">
        <f t="shared" si="8"/>
        <v>0</v>
      </c>
      <c r="N24" s="611"/>
      <c r="O24" s="740"/>
      <c r="P24" s="857">
        <f t="shared" si="9"/>
        <v>0</v>
      </c>
    </row>
    <row r="25" spans="1:16" s="576" customFormat="1" ht="12.75" customHeight="1">
      <c r="A25" s="238">
        <f t="shared" si="10"/>
        <v>19</v>
      </c>
      <c r="B25" s="225"/>
      <c r="C25" s="614" t="s">
        <v>31</v>
      </c>
      <c r="D25" s="740">
        <v>28498.024</v>
      </c>
      <c r="E25" s="741">
        <v>28284.2452</v>
      </c>
      <c r="F25" s="741"/>
      <c r="G25" s="741"/>
      <c r="H25" s="586">
        <f t="shared" si="7"/>
        <v>28498.024</v>
      </c>
      <c r="I25" s="586">
        <f t="shared" si="7"/>
        <v>28284.2452</v>
      </c>
      <c r="J25" s="741"/>
      <c r="K25" s="741"/>
      <c r="L25" s="741"/>
      <c r="M25" s="730">
        <f t="shared" si="8"/>
        <v>213.77880000000005</v>
      </c>
      <c r="N25" s="611"/>
      <c r="O25" s="740"/>
      <c r="P25" s="857">
        <f t="shared" si="9"/>
        <v>28284.2452</v>
      </c>
    </row>
    <row r="26" spans="1:16" s="582" customFormat="1" ht="12.75" customHeight="1">
      <c r="A26" s="613">
        <f>+A25+1</f>
        <v>20</v>
      </c>
      <c r="B26" s="735"/>
      <c r="C26" s="616" t="s">
        <v>32</v>
      </c>
      <c r="D26" s="742">
        <v>21800</v>
      </c>
      <c r="E26" s="743">
        <v>21800</v>
      </c>
      <c r="F26" s="743">
        <v>200</v>
      </c>
      <c r="G26" s="743">
        <v>200</v>
      </c>
      <c r="H26" s="586">
        <f t="shared" si="7"/>
        <v>22000</v>
      </c>
      <c r="I26" s="586">
        <f t="shared" si="7"/>
        <v>22000</v>
      </c>
      <c r="J26" s="743"/>
      <c r="K26" s="743"/>
      <c r="L26" s="743"/>
      <c r="M26" s="730">
        <f t="shared" si="8"/>
        <v>0</v>
      </c>
      <c r="N26" s="615"/>
      <c r="O26" s="742"/>
      <c r="P26" s="857">
        <f t="shared" si="9"/>
        <v>22000</v>
      </c>
    </row>
    <row r="27" spans="1:16" s="582" customFormat="1" ht="13.5" customHeight="1">
      <c r="A27" s="710">
        <f>+A26+1</f>
        <v>21</v>
      </c>
      <c r="B27" s="590" t="s">
        <v>978</v>
      </c>
      <c r="C27" s="590"/>
      <c r="D27" s="585">
        <f aca="true" t="shared" si="11" ref="D27:M27">D28+D37</f>
        <v>47986</v>
      </c>
      <c r="E27" s="585">
        <f t="shared" si="11"/>
        <v>47508.53365</v>
      </c>
      <c r="F27" s="585">
        <f t="shared" si="11"/>
        <v>0</v>
      </c>
      <c r="G27" s="585">
        <f t="shared" si="11"/>
        <v>0</v>
      </c>
      <c r="H27" s="585">
        <f t="shared" si="11"/>
        <v>47986</v>
      </c>
      <c r="I27" s="585">
        <f t="shared" si="11"/>
        <v>47508.53365</v>
      </c>
      <c r="J27" s="585">
        <f t="shared" si="11"/>
        <v>0</v>
      </c>
      <c r="K27" s="585">
        <f t="shared" si="11"/>
        <v>7935.8293</v>
      </c>
      <c r="L27" s="585">
        <f t="shared" si="11"/>
        <v>493.43795</v>
      </c>
      <c r="M27" s="585">
        <f t="shared" si="11"/>
        <v>477.4663500000006</v>
      </c>
      <c r="N27" s="611"/>
      <c r="O27" s="585">
        <f>O28+O37</f>
        <v>0</v>
      </c>
      <c r="P27" s="855">
        <f>P28+P37</f>
        <v>47508.53365</v>
      </c>
    </row>
    <row r="28" spans="1:16" s="619" customFormat="1" ht="12.75" customHeight="1">
      <c r="A28" s="593">
        <f aca="true" t="shared" si="12" ref="A28:A36">A27+1</f>
        <v>22</v>
      </c>
      <c r="B28" s="736"/>
      <c r="C28" s="598" t="s">
        <v>1048</v>
      </c>
      <c r="D28" s="708">
        <f aca="true" t="shared" si="13" ref="D28:M28">SUM(D29:D36)</f>
        <v>6035</v>
      </c>
      <c r="E28" s="727">
        <f t="shared" si="13"/>
        <v>5832.42232</v>
      </c>
      <c r="F28" s="727">
        <f t="shared" si="13"/>
        <v>0</v>
      </c>
      <c r="G28" s="727">
        <f t="shared" si="13"/>
        <v>0</v>
      </c>
      <c r="H28" s="727">
        <f t="shared" si="13"/>
        <v>6035</v>
      </c>
      <c r="I28" s="727">
        <f t="shared" si="13"/>
        <v>5832.42232</v>
      </c>
      <c r="J28" s="727">
        <f t="shared" si="13"/>
        <v>0</v>
      </c>
      <c r="K28" s="727">
        <f t="shared" si="13"/>
        <v>0</v>
      </c>
      <c r="L28" s="727">
        <f t="shared" si="13"/>
        <v>0</v>
      </c>
      <c r="M28" s="732">
        <f t="shared" si="13"/>
        <v>202.57768000000033</v>
      </c>
      <c r="N28" s="618"/>
      <c r="O28" s="708">
        <f>SUM(O29:O36)</f>
        <v>0</v>
      </c>
      <c r="P28" s="872">
        <f>SUM(P29:P36)</f>
        <v>5832.42232</v>
      </c>
    </row>
    <row r="29" spans="1:16" s="582" customFormat="1" ht="12.75" customHeight="1">
      <c r="A29" s="593">
        <f t="shared" si="12"/>
        <v>23</v>
      </c>
      <c r="B29" s="736"/>
      <c r="C29" s="617" t="s">
        <v>132</v>
      </c>
      <c r="D29" s="744"/>
      <c r="E29" s="722"/>
      <c r="F29" s="722"/>
      <c r="G29" s="722"/>
      <c r="H29" s="586">
        <f aca="true" t="shared" si="14" ref="H29:I41">+D29+F29</f>
        <v>0</v>
      </c>
      <c r="I29" s="586">
        <f t="shared" si="14"/>
        <v>0</v>
      </c>
      <c r="J29" s="722"/>
      <c r="K29" s="722"/>
      <c r="L29" s="722"/>
      <c r="M29" s="730">
        <f aca="true" t="shared" si="15" ref="M29:M41">+H29-I29</f>
        <v>0</v>
      </c>
      <c r="N29" s="618"/>
      <c r="O29" s="728"/>
      <c r="P29" s="857">
        <f aca="true" t="shared" si="16" ref="P29:P41">+I29+O29</f>
        <v>0</v>
      </c>
    </row>
    <row r="30" spans="1:16" s="582" customFormat="1" ht="12.75" customHeight="1">
      <c r="A30" s="593">
        <f t="shared" si="12"/>
        <v>24</v>
      </c>
      <c r="B30" s="736"/>
      <c r="C30" s="617" t="s">
        <v>133</v>
      </c>
      <c r="D30" s="744">
        <v>6035</v>
      </c>
      <c r="E30" s="722">
        <v>5832.42232</v>
      </c>
      <c r="F30" s="722"/>
      <c r="G30" s="722"/>
      <c r="H30" s="586">
        <f t="shared" si="14"/>
        <v>6035</v>
      </c>
      <c r="I30" s="586">
        <f t="shared" si="14"/>
        <v>5832.42232</v>
      </c>
      <c r="J30" s="722"/>
      <c r="K30" s="722"/>
      <c r="L30" s="722"/>
      <c r="M30" s="730">
        <f t="shared" si="15"/>
        <v>202.57768000000033</v>
      </c>
      <c r="N30" s="618"/>
      <c r="O30" s="728"/>
      <c r="P30" s="857">
        <f t="shared" si="16"/>
        <v>5832.42232</v>
      </c>
    </row>
    <row r="31" spans="1:16" s="582" customFormat="1" ht="12.75" customHeight="1">
      <c r="A31" s="593">
        <f t="shared" si="12"/>
        <v>25</v>
      </c>
      <c r="B31" s="736"/>
      <c r="C31" s="617" t="s">
        <v>1036</v>
      </c>
      <c r="D31" s="744"/>
      <c r="E31" s="722"/>
      <c r="F31" s="722"/>
      <c r="G31" s="722"/>
      <c r="H31" s="586">
        <f t="shared" si="14"/>
        <v>0</v>
      </c>
      <c r="I31" s="586">
        <f t="shared" si="14"/>
        <v>0</v>
      </c>
      <c r="J31" s="722"/>
      <c r="K31" s="722"/>
      <c r="L31" s="722"/>
      <c r="M31" s="730">
        <f t="shared" si="15"/>
        <v>0</v>
      </c>
      <c r="N31" s="618"/>
      <c r="O31" s="728"/>
      <c r="P31" s="857">
        <f t="shared" si="16"/>
        <v>0</v>
      </c>
    </row>
    <row r="32" spans="1:16" s="582" customFormat="1" ht="12.75" customHeight="1">
      <c r="A32" s="593">
        <f t="shared" si="12"/>
        <v>26</v>
      </c>
      <c r="B32" s="736"/>
      <c r="C32" s="617" t="s">
        <v>1092</v>
      </c>
      <c r="D32" s="744"/>
      <c r="E32" s="722"/>
      <c r="F32" s="722"/>
      <c r="G32" s="722"/>
      <c r="H32" s="586">
        <f t="shared" si="14"/>
        <v>0</v>
      </c>
      <c r="I32" s="586">
        <f t="shared" si="14"/>
        <v>0</v>
      </c>
      <c r="J32" s="722"/>
      <c r="K32" s="722"/>
      <c r="L32" s="722"/>
      <c r="M32" s="730">
        <f t="shared" si="15"/>
        <v>0</v>
      </c>
      <c r="N32" s="618"/>
      <c r="O32" s="728"/>
      <c r="P32" s="857">
        <f t="shared" si="16"/>
        <v>0</v>
      </c>
    </row>
    <row r="33" spans="1:16" s="582" customFormat="1" ht="12.75" customHeight="1">
      <c r="A33" s="593">
        <f t="shared" si="12"/>
        <v>27</v>
      </c>
      <c r="B33" s="736"/>
      <c r="C33" s="617" t="s">
        <v>134</v>
      </c>
      <c r="D33" s="744"/>
      <c r="E33" s="722"/>
      <c r="F33" s="722"/>
      <c r="G33" s="722"/>
      <c r="H33" s="586">
        <f t="shared" si="14"/>
        <v>0</v>
      </c>
      <c r="I33" s="586">
        <f t="shared" si="14"/>
        <v>0</v>
      </c>
      <c r="J33" s="722"/>
      <c r="K33" s="722"/>
      <c r="L33" s="722"/>
      <c r="M33" s="730">
        <f t="shared" si="15"/>
        <v>0</v>
      </c>
      <c r="N33" s="618"/>
      <c r="O33" s="728"/>
      <c r="P33" s="857">
        <f t="shared" si="16"/>
        <v>0</v>
      </c>
    </row>
    <row r="34" spans="1:16" s="582" customFormat="1" ht="12.75" customHeight="1">
      <c r="A34" s="593">
        <f t="shared" si="12"/>
        <v>28</v>
      </c>
      <c r="B34" s="736"/>
      <c r="C34" s="617" t="s">
        <v>135</v>
      </c>
      <c r="D34" s="744"/>
      <c r="E34" s="722"/>
      <c r="F34" s="722"/>
      <c r="G34" s="722"/>
      <c r="H34" s="586">
        <f t="shared" si="14"/>
        <v>0</v>
      </c>
      <c r="I34" s="586">
        <f t="shared" si="14"/>
        <v>0</v>
      </c>
      <c r="J34" s="722"/>
      <c r="K34" s="722"/>
      <c r="L34" s="722"/>
      <c r="M34" s="730">
        <f t="shared" si="15"/>
        <v>0</v>
      </c>
      <c r="N34" s="618"/>
      <c r="O34" s="728"/>
      <c r="P34" s="857">
        <f t="shared" si="16"/>
        <v>0</v>
      </c>
    </row>
    <row r="35" spans="1:16" s="582" customFormat="1" ht="12.75" customHeight="1">
      <c r="A35" s="593">
        <f t="shared" si="12"/>
        <v>29</v>
      </c>
      <c r="B35" s="736"/>
      <c r="C35" s="617" t="s">
        <v>136</v>
      </c>
      <c r="D35" s="744"/>
      <c r="E35" s="722"/>
      <c r="F35" s="722"/>
      <c r="G35" s="722"/>
      <c r="H35" s="586">
        <f>+D35+F35</f>
        <v>0</v>
      </c>
      <c r="I35" s="586">
        <f t="shared" si="14"/>
        <v>0</v>
      </c>
      <c r="J35" s="722"/>
      <c r="K35" s="722"/>
      <c r="L35" s="722"/>
      <c r="M35" s="730">
        <f t="shared" si="15"/>
        <v>0</v>
      </c>
      <c r="N35" s="618"/>
      <c r="O35" s="728"/>
      <c r="P35" s="857">
        <f t="shared" si="16"/>
        <v>0</v>
      </c>
    </row>
    <row r="36" spans="1:16" s="582" customFormat="1" ht="12.75" customHeight="1">
      <c r="A36" s="593">
        <f t="shared" si="12"/>
        <v>30</v>
      </c>
      <c r="B36" s="736"/>
      <c r="C36" s="617" t="s">
        <v>1093</v>
      </c>
      <c r="D36" s="744"/>
      <c r="E36" s="722"/>
      <c r="F36" s="722"/>
      <c r="G36" s="722"/>
      <c r="H36" s="586">
        <f t="shared" si="14"/>
        <v>0</v>
      </c>
      <c r="I36" s="586">
        <f t="shared" si="14"/>
        <v>0</v>
      </c>
      <c r="J36" s="722"/>
      <c r="K36" s="722"/>
      <c r="L36" s="722"/>
      <c r="M36" s="730">
        <f t="shared" si="15"/>
        <v>0</v>
      </c>
      <c r="N36" s="618"/>
      <c r="O36" s="728"/>
      <c r="P36" s="857">
        <f t="shared" si="16"/>
        <v>0</v>
      </c>
    </row>
    <row r="37" spans="1:16" s="582" customFormat="1" ht="12.75" customHeight="1">
      <c r="A37" s="873">
        <f>A36+1</f>
        <v>31</v>
      </c>
      <c r="B37" s="874"/>
      <c r="C37" s="875" t="s">
        <v>1094</v>
      </c>
      <c r="D37" s="876">
        <f>D38+D39+D40+D41</f>
        <v>41951</v>
      </c>
      <c r="E37" s="876">
        <f aca="true" t="shared" si="17" ref="E37:P37">E38+E39+E40+E41</f>
        <v>41676.11133</v>
      </c>
      <c r="F37" s="876">
        <f t="shared" si="17"/>
        <v>0</v>
      </c>
      <c r="G37" s="876">
        <f t="shared" si="17"/>
        <v>0</v>
      </c>
      <c r="H37" s="876">
        <f t="shared" si="17"/>
        <v>41951</v>
      </c>
      <c r="I37" s="876">
        <f t="shared" si="17"/>
        <v>41676.11133</v>
      </c>
      <c r="J37" s="876">
        <f>J38+J39+J40+J41</f>
        <v>0</v>
      </c>
      <c r="K37" s="876">
        <f>K38+K39+K40+K41</f>
        <v>7935.8293</v>
      </c>
      <c r="L37" s="876">
        <f t="shared" si="17"/>
        <v>493.43795</v>
      </c>
      <c r="M37" s="876">
        <f t="shared" si="17"/>
        <v>274.8886700000003</v>
      </c>
      <c r="N37" s="618"/>
      <c r="O37" s="876">
        <f t="shared" si="17"/>
        <v>0</v>
      </c>
      <c r="P37" s="876">
        <f t="shared" si="17"/>
        <v>41676.11133</v>
      </c>
    </row>
    <row r="38" spans="1:66" s="620" customFormat="1" ht="12.75" customHeight="1">
      <c r="A38" s="597">
        <f>+A37+1</f>
        <v>32</v>
      </c>
      <c r="B38" s="737"/>
      <c r="C38" s="877" t="s">
        <v>1095</v>
      </c>
      <c r="D38" s="728">
        <v>41951</v>
      </c>
      <c r="E38" s="722">
        <v>41676.11133</v>
      </c>
      <c r="F38" s="722"/>
      <c r="G38" s="722"/>
      <c r="H38" s="586">
        <f t="shared" si="14"/>
        <v>41951</v>
      </c>
      <c r="I38" s="586">
        <f t="shared" si="14"/>
        <v>41676.11133</v>
      </c>
      <c r="J38" s="722"/>
      <c r="K38" s="722">
        <v>7935.8293</v>
      </c>
      <c r="L38" s="722">
        <v>493.43795</v>
      </c>
      <c r="M38" s="730">
        <f t="shared" si="15"/>
        <v>274.8886700000003</v>
      </c>
      <c r="N38" s="611"/>
      <c r="O38" s="728"/>
      <c r="P38" s="857">
        <f t="shared" si="16"/>
        <v>41676.11133</v>
      </c>
      <c r="Q38" s="582"/>
      <c r="R38" s="582"/>
      <c r="S38" s="582"/>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c r="AR38" s="582"/>
      <c r="AS38" s="582"/>
      <c r="AT38" s="582"/>
      <c r="AU38" s="582"/>
      <c r="AV38" s="582"/>
      <c r="AW38" s="582"/>
      <c r="AX38" s="582"/>
      <c r="AY38" s="582"/>
      <c r="AZ38" s="582"/>
      <c r="BA38" s="582"/>
      <c r="BB38" s="582"/>
      <c r="BC38" s="582"/>
      <c r="BD38" s="582"/>
      <c r="BE38" s="582"/>
      <c r="BF38" s="582"/>
      <c r="BG38" s="582"/>
      <c r="BH38" s="582"/>
      <c r="BI38" s="582"/>
      <c r="BJ38" s="582"/>
      <c r="BK38" s="582"/>
      <c r="BL38" s="582"/>
      <c r="BM38" s="582"/>
      <c r="BN38" s="582"/>
    </row>
    <row r="39" spans="1:16" s="619" customFormat="1" ht="12.75" customHeight="1">
      <c r="A39" s="597">
        <f>+A38+1</f>
        <v>33</v>
      </c>
      <c r="B39" s="737"/>
      <c r="C39" s="877" t="s">
        <v>1096</v>
      </c>
      <c r="D39" s="728"/>
      <c r="E39" s="722"/>
      <c r="F39" s="722"/>
      <c r="G39" s="722"/>
      <c r="H39" s="586">
        <f t="shared" si="14"/>
        <v>0</v>
      </c>
      <c r="I39" s="586">
        <f t="shared" si="14"/>
        <v>0</v>
      </c>
      <c r="J39" s="722"/>
      <c r="K39" s="722"/>
      <c r="L39" s="722"/>
      <c r="M39" s="730">
        <f t="shared" si="15"/>
        <v>0</v>
      </c>
      <c r="N39" s="611"/>
      <c r="O39" s="728"/>
      <c r="P39" s="857">
        <f t="shared" si="16"/>
        <v>0</v>
      </c>
    </row>
    <row r="40" spans="1:16" s="619" customFormat="1" ht="12.75" customHeight="1">
      <c r="A40" s="597">
        <f>+A39+1</f>
        <v>34</v>
      </c>
      <c r="B40" s="878"/>
      <c r="C40" s="877" t="s">
        <v>1097</v>
      </c>
      <c r="D40" s="728"/>
      <c r="E40" s="722"/>
      <c r="F40" s="722"/>
      <c r="G40" s="722"/>
      <c r="H40" s="586">
        <f t="shared" si="14"/>
        <v>0</v>
      </c>
      <c r="I40" s="586">
        <f t="shared" si="14"/>
        <v>0</v>
      </c>
      <c r="J40" s="722"/>
      <c r="K40" s="722"/>
      <c r="L40" s="722"/>
      <c r="M40" s="730">
        <f t="shared" si="15"/>
        <v>0</v>
      </c>
      <c r="N40" s="611"/>
      <c r="O40" s="728"/>
      <c r="P40" s="857">
        <f t="shared" si="16"/>
        <v>0</v>
      </c>
    </row>
    <row r="41" spans="1:16" s="619" customFormat="1" ht="12.75" customHeight="1">
      <c r="A41" s="597">
        <f>+A40+1</f>
        <v>35</v>
      </c>
      <c r="B41" s="878"/>
      <c r="C41" s="877" t="s">
        <v>1098</v>
      </c>
      <c r="D41" s="728"/>
      <c r="E41" s="722"/>
      <c r="F41" s="722"/>
      <c r="G41" s="722"/>
      <c r="H41" s="586">
        <f t="shared" si="14"/>
        <v>0</v>
      </c>
      <c r="I41" s="586">
        <f t="shared" si="14"/>
        <v>0</v>
      </c>
      <c r="J41" s="722"/>
      <c r="K41" s="722"/>
      <c r="L41" s="722"/>
      <c r="M41" s="730">
        <f t="shared" si="15"/>
        <v>0</v>
      </c>
      <c r="N41" s="611"/>
      <c r="O41" s="728"/>
      <c r="P41" s="857">
        <f t="shared" si="16"/>
        <v>0</v>
      </c>
    </row>
    <row r="42" spans="1:66" s="620" customFormat="1" ht="12.75" customHeight="1">
      <c r="A42" s="710">
        <f>+A41+1</f>
        <v>36</v>
      </c>
      <c r="B42" s="589" t="s">
        <v>976</v>
      </c>
      <c r="C42" s="589"/>
      <c r="D42" s="585">
        <f aca="true" t="shared" si="18" ref="D42:O42">+D43+D44</f>
        <v>0</v>
      </c>
      <c r="E42" s="583">
        <f t="shared" si="18"/>
        <v>0</v>
      </c>
      <c r="F42" s="583">
        <f t="shared" si="18"/>
        <v>0</v>
      </c>
      <c r="G42" s="583">
        <f t="shared" si="18"/>
        <v>0</v>
      </c>
      <c r="H42" s="583">
        <f t="shared" si="18"/>
        <v>0</v>
      </c>
      <c r="I42" s="583">
        <f t="shared" si="18"/>
        <v>0</v>
      </c>
      <c r="J42" s="583">
        <f t="shared" si="18"/>
        <v>0</v>
      </c>
      <c r="K42" s="583">
        <f t="shared" si="18"/>
        <v>0</v>
      </c>
      <c r="L42" s="583">
        <f t="shared" si="18"/>
        <v>0</v>
      </c>
      <c r="M42" s="729">
        <f t="shared" si="18"/>
        <v>0</v>
      </c>
      <c r="N42" s="621"/>
      <c r="O42" s="585">
        <f t="shared" si="18"/>
        <v>0</v>
      </c>
      <c r="P42" s="853">
        <f>I42+O42</f>
        <v>0</v>
      </c>
      <c r="Q42" s="582"/>
      <c r="R42" s="582"/>
      <c r="S42" s="582"/>
      <c r="T42" s="582"/>
      <c r="U42" s="582"/>
      <c r="V42" s="582"/>
      <c r="W42" s="582"/>
      <c r="X42" s="582"/>
      <c r="Y42" s="582"/>
      <c r="Z42" s="582"/>
      <c r="AA42" s="582"/>
      <c r="AB42" s="582"/>
      <c r="AC42" s="582"/>
      <c r="AD42" s="582"/>
      <c r="AE42" s="582"/>
      <c r="AF42" s="582"/>
      <c r="AG42" s="582"/>
      <c r="AH42" s="582"/>
      <c r="AI42" s="582"/>
      <c r="AJ42" s="582"/>
      <c r="BJ42" s="582"/>
      <c r="BK42" s="582"/>
      <c r="BL42" s="582"/>
      <c r="BM42" s="582"/>
      <c r="BN42" s="582"/>
    </row>
    <row r="43" spans="1:66" s="619" customFormat="1" ht="12.75" customHeight="1">
      <c r="A43" s="613">
        <f aca="true" t="shared" si="19" ref="A43:A55">+A42+1</f>
        <v>37</v>
      </c>
      <c r="B43" s="735"/>
      <c r="C43" s="617" t="s">
        <v>120</v>
      </c>
      <c r="D43" s="744"/>
      <c r="E43" s="722"/>
      <c r="F43" s="722"/>
      <c r="G43" s="722"/>
      <c r="H43" s="586">
        <f>+D43+F43</f>
        <v>0</v>
      </c>
      <c r="I43" s="586">
        <f>+E43+G43</f>
        <v>0</v>
      </c>
      <c r="J43" s="722"/>
      <c r="K43" s="722"/>
      <c r="L43" s="722"/>
      <c r="M43" s="730">
        <f>+H43-I43</f>
        <v>0</v>
      </c>
      <c r="N43" s="621"/>
      <c r="O43" s="745"/>
      <c r="P43" s="857">
        <f>I43+O43</f>
        <v>0</v>
      </c>
      <c r="Q43" s="576"/>
      <c r="R43" s="576"/>
      <c r="S43" s="576"/>
      <c r="T43" s="576"/>
      <c r="U43" s="576"/>
      <c r="V43" s="576"/>
      <c r="W43" s="576"/>
      <c r="X43" s="576"/>
      <c r="Y43" s="576"/>
      <c r="Z43" s="576"/>
      <c r="AA43" s="576"/>
      <c r="AB43" s="576"/>
      <c r="AC43" s="576"/>
      <c r="AD43" s="576"/>
      <c r="AE43" s="576"/>
      <c r="AF43" s="576"/>
      <c r="AG43" s="576"/>
      <c r="AH43" s="576"/>
      <c r="AI43" s="576"/>
      <c r="AJ43" s="576"/>
      <c r="BJ43" s="576"/>
      <c r="BK43" s="576"/>
      <c r="BL43" s="576"/>
      <c r="BM43" s="576"/>
      <c r="BN43" s="576"/>
    </row>
    <row r="44" spans="1:61" s="576" customFormat="1" ht="12.75" customHeight="1">
      <c r="A44" s="238">
        <f t="shared" si="19"/>
        <v>38</v>
      </c>
      <c r="B44" s="225"/>
      <c r="C44" s="617" t="s">
        <v>121</v>
      </c>
      <c r="D44" s="744"/>
      <c r="E44" s="722"/>
      <c r="F44" s="722"/>
      <c r="G44" s="722"/>
      <c r="H44" s="586">
        <f>+D44+F44</f>
        <v>0</v>
      </c>
      <c r="I44" s="586">
        <f>+E44+G44</f>
        <v>0</v>
      </c>
      <c r="J44" s="722"/>
      <c r="K44" s="722"/>
      <c r="L44" s="722"/>
      <c r="M44" s="730">
        <f>+H44-I44</f>
        <v>0</v>
      </c>
      <c r="N44" s="622"/>
      <c r="O44" s="745"/>
      <c r="P44" s="857">
        <f>I44+O44</f>
        <v>0</v>
      </c>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19"/>
      <c r="BI44" s="619"/>
    </row>
    <row r="45" spans="1:16" s="69" customFormat="1" ht="12.75" customHeight="1">
      <c r="A45" s="709">
        <f t="shared" si="19"/>
        <v>39</v>
      </c>
      <c r="B45" s="589" t="s">
        <v>987</v>
      </c>
      <c r="C45" s="589"/>
      <c r="D45" s="585">
        <f aca="true" t="shared" si="20" ref="D45:M45">D46+D52</f>
        <v>0</v>
      </c>
      <c r="E45" s="585">
        <f t="shared" si="20"/>
        <v>0</v>
      </c>
      <c r="F45" s="585">
        <f t="shared" si="20"/>
        <v>0</v>
      </c>
      <c r="G45" s="585">
        <f t="shared" si="20"/>
        <v>0</v>
      </c>
      <c r="H45" s="585">
        <f t="shared" si="20"/>
        <v>0</v>
      </c>
      <c r="I45" s="585">
        <f t="shared" si="20"/>
        <v>0</v>
      </c>
      <c r="J45" s="585">
        <f t="shared" si="20"/>
        <v>0</v>
      </c>
      <c r="K45" s="585">
        <f t="shared" si="20"/>
        <v>0</v>
      </c>
      <c r="L45" s="585">
        <f t="shared" si="20"/>
        <v>0</v>
      </c>
      <c r="M45" s="585">
        <f t="shared" si="20"/>
        <v>0</v>
      </c>
      <c r="N45" s="621">
        <f>SUM(N46,N48,N52)</f>
        <v>0</v>
      </c>
      <c r="O45" s="585">
        <f>O46+O52</f>
        <v>0</v>
      </c>
      <c r="P45" s="855">
        <f>P46+P52</f>
        <v>0</v>
      </c>
    </row>
    <row r="46" spans="1:16" s="69" customFormat="1" ht="12.75" customHeight="1">
      <c r="A46" s="597">
        <f t="shared" si="19"/>
        <v>40</v>
      </c>
      <c r="B46" s="879"/>
      <c r="C46" s="598" t="s">
        <v>1099</v>
      </c>
      <c r="D46" s="726">
        <f aca="true" t="shared" si="21" ref="D46:M46">D47+D48+D49+D50+D51</f>
        <v>0</v>
      </c>
      <c r="E46" s="726">
        <f t="shared" si="21"/>
        <v>0</v>
      </c>
      <c r="F46" s="726">
        <f t="shared" si="21"/>
        <v>0</v>
      </c>
      <c r="G46" s="726">
        <f t="shared" si="21"/>
        <v>0</v>
      </c>
      <c r="H46" s="726">
        <f t="shared" si="21"/>
        <v>0</v>
      </c>
      <c r="I46" s="726">
        <f t="shared" si="21"/>
        <v>0</v>
      </c>
      <c r="J46" s="726">
        <f t="shared" si="21"/>
        <v>0</v>
      </c>
      <c r="K46" s="726">
        <f t="shared" si="21"/>
        <v>0</v>
      </c>
      <c r="L46" s="726">
        <f t="shared" si="21"/>
        <v>0</v>
      </c>
      <c r="M46" s="726">
        <f t="shared" si="21"/>
        <v>0</v>
      </c>
      <c r="N46" s="621">
        <f>N47</f>
        <v>0</v>
      </c>
      <c r="O46" s="726">
        <f>O47+O48+O49+O50+O51</f>
        <v>0</v>
      </c>
      <c r="P46" s="855">
        <f>P47+P48+P49+P50+P51</f>
        <v>0</v>
      </c>
    </row>
    <row r="47" spans="1:16" s="552" customFormat="1" ht="12.75" customHeight="1">
      <c r="A47" s="597">
        <f t="shared" si="19"/>
        <v>41</v>
      </c>
      <c r="B47" s="738"/>
      <c r="C47" s="617" t="s">
        <v>1100</v>
      </c>
      <c r="D47" s="744"/>
      <c r="E47" s="722"/>
      <c r="F47" s="722"/>
      <c r="G47" s="722"/>
      <c r="H47" s="586">
        <f>+D47+F47</f>
        <v>0</v>
      </c>
      <c r="I47" s="586">
        <f>+E47+G47</f>
        <v>0</v>
      </c>
      <c r="J47" s="722"/>
      <c r="K47" s="722"/>
      <c r="L47" s="722"/>
      <c r="M47" s="730">
        <f>+H47-I47</f>
        <v>0</v>
      </c>
      <c r="N47" s="618"/>
      <c r="O47" s="728"/>
      <c r="P47" s="880">
        <f>+I47+O47</f>
        <v>0</v>
      </c>
    </row>
    <row r="48" spans="1:16" s="552" customFormat="1" ht="12.75" customHeight="1">
      <c r="A48" s="599">
        <f>+A47+1</f>
        <v>42</v>
      </c>
      <c r="B48" s="879"/>
      <c r="C48" s="881"/>
      <c r="D48" s="728"/>
      <c r="E48" s="722"/>
      <c r="F48" s="722"/>
      <c r="G48" s="722"/>
      <c r="H48" s="586">
        <f>+D48+F48</f>
        <v>0</v>
      </c>
      <c r="I48" s="586">
        <f aca="true" t="shared" si="22" ref="H48:I51">+E48+G48</f>
        <v>0</v>
      </c>
      <c r="J48" s="722"/>
      <c r="K48" s="722"/>
      <c r="L48" s="722"/>
      <c r="M48" s="730">
        <f>+H48-I48</f>
        <v>0</v>
      </c>
      <c r="N48" s="621">
        <f>+N49+N50+N51</f>
        <v>0</v>
      </c>
      <c r="O48" s="728"/>
      <c r="P48" s="880">
        <f>+I48+O48</f>
        <v>0</v>
      </c>
    </row>
    <row r="49" spans="1:16" s="69" customFormat="1" ht="12.75" customHeight="1">
      <c r="A49" s="599">
        <f>+A48+1</f>
        <v>43</v>
      </c>
      <c r="B49" s="746"/>
      <c r="C49" s="739"/>
      <c r="D49" s="744"/>
      <c r="E49" s="722"/>
      <c r="F49" s="722"/>
      <c r="G49" s="722"/>
      <c r="H49" s="586">
        <f>+D49+F49</f>
        <v>0</v>
      </c>
      <c r="I49" s="586">
        <f t="shared" si="22"/>
        <v>0</v>
      </c>
      <c r="J49" s="722"/>
      <c r="K49" s="722"/>
      <c r="L49" s="722"/>
      <c r="M49" s="730">
        <f>+H49-I49</f>
        <v>0</v>
      </c>
      <c r="N49" s="618"/>
      <c r="O49" s="728"/>
      <c r="P49" s="880">
        <f>+I49+O49</f>
        <v>0</v>
      </c>
    </row>
    <row r="50" spans="1:16" s="552" customFormat="1" ht="12.75" customHeight="1">
      <c r="A50" s="599">
        <f>+A49+1</f>
        <v>44</v>
      </c>
      <c r="B50" s="746"/>
      <c r="C50" s="739"/>
      <c r="D50" s="744"/>
      <c r="E50" s="722"/>
      <c r="F50" s="722"/>
      <c r="G50" s="722"/>
      <c r="H50" s="586">
        <f t="shared" si="22"/>
        <v>0</v>
      </c>
      <c r="I50" s="586">
        <f t="shared" si="22"/>
        <v>0</v>
      </c>
      <c r="J50" s="722"/>
      <c r="K50" s="722"/>
      <c r="L50" s="722"/>
      <c r="M50" s="730">
        <f>+H50-I50</f>
        <v>0</v>
      </c>
      <c r="N50" s="618"/>
      <c r="O50" s="728"/>
      <c r="P50" s="880">
        <f>+I50+O50</f>
        <v>0</v>
      </c>
    </row>
    <row r="51" spans="1:16" s="552" customFormat="1" ht="12.75" customHeight="1">
      <c r="A51" s="599">
        <f t="shared" si="19"/>
        <v>45</v>
      </c>
      <c r="B51" s="747"/>
      <c r="C51" s="739"/>
      <c r="D51" s="744"/>
      <c r="E51" s="722"/>
      <c r="F51" s="722"/>
      <c r="G51" s="722"/>
      <c r="H51" s="586">
        <f t="shared" si="22"/>
        <v>0</v>
      </c>
      <c r="I51" s="586">
        <f t="shared" si="22"/>
        <v>0</v>
      </c>
      <c r="J51" s="722"/>
      <c r="K51" s="722"/>
      <c r="L51" s="722"/>
      <c r="M51" s="730">
        <f>+H51-I51</f>
        <v>0</v>
      </c>
      <c r="N51" s="618"/>
      <c r="O51" s="728"/>
      <c r="P51" s="880">
        <f>+I51+O51</f>
        <v>0</v>
      </c>
    </row>
    <row r="52" spans="1:16" s="69" customFormat="1" ht="12.75" customHeight="1">
      <c r="A52" s="593">
        <f>+A51+1</f>
        <v>46</v>
      </c>
      <c r="B52" s="879"/>
      <c r="C52" s="598" t="s">
        <v>1101</v>
      </c>
      <c r="D52" s="726">
        <f>+D53+D54+D55</f>
        <v>0</v>
      </c>
      <c r="E52" s="726">
        <f aca="true" t="shared" si="23" ref="E52:M52">+E53+E54+E55</f>
        <v>0</v>
      </c>
      <c r="F52" s="726">
        <f>+F53+F54+F55</f>
        <v>0</v>
      </c>
      <c r="G52" s="726">
        <f t="shared" si="23"/>
        <v>0</v>
      </c>
      <c r="H52" s="726">
        <f t="shared" si="23"/>
        <v>0</v>
      </c>
      <c r="I52" s="726">
        <f t="shared" si="23"/>
        <v>0</v>
      </c>
      <c r="J52" s="726">
        <f t="shared" si="23"/>
        <v>0</v>
      </c>
      <c r="K52" s="726">
        <f t="shared" si="23"/>
        <v>0</v>
      </c>
      <c r="L52" s="726">
        <f t="shared" si="23"/>
        <v>0</v>
      </c>
      <c r="M52" s="726">
        <f t="shared" si="23"/>
        <v>0</v>
      </c>
      <c r="N52" s="618"/>
      <c r="O52" s="726">
        <f>+O53+O54+O55</f>
        <v>0</v>
      </c>
      <c r="P52" s="855">
        <f>+P53+P54+P55</f>
        <v>0</v>
      </c>
    </row>
    <row r="53" spans="1:16" s="552" customFormat="1" ht="12.75" customHeight="1">
      <c r="A53" s="599">
        <f t="shared" si="19"/>
        <v>47</v>
      </c>
      <c r="B53" s="882"/>
      <c r="C53" s="739"/>
      <c r="D53" s="744"/>
      <c r="E53" s="722"/>
      <c r="F53" s="722"/>
      <c r="G53" s="722"/>
      <c r="H53" s="586">
        <f aca="true" t="shared" si="24" ref="H53:I55">+D53+F53</f>
        <v>0</v>
      </c>
      <c r="I53" s="586">
        <f t="shared" si="24"/>
        <v>0</v>
      </c>
      <c r="J53" s="722"/>
      <c r="K53" s="722"/>
      <c r="L53" s="722"/>
      <c r="M53" s="730">
        <f>+H53-I53</f>
        <v>0</v>
      </c>
      <c r="N53" s="724"/>
      <c r="O53" s="728"/>
      <c r="P53" s="880">
        <f>+I53+O53</f>
        <v>0</v>
      </c>
    </row>
    <row r="54" spans="1:16" s="552" customFormat="1" ht="12.75" customHeight="1">
      <c r="A54" s="599">
        <f t="shared" si="19"/>
        <v>48</v>
      </c>
      <c r="B54" s="882"/>
      <c r="C54" s="739"/>
      <c r="D54" s="883"/>
      <c r="E54" s="722"/>
      <c r="F54" s="722"/>
      <c r="G54" s="722"/>
      <c r="H54" s="586">
        <f>+D54+F54</f>
        <v>0</v>
      </c>
      <c r="I54" s="586">
        <f t="shared" si="24"/>
        <v>0</v>
      </c>
      <c r="J54" s="722"/>
      <c r="K54" s="722"/>
      <c r="L54" s="722"/>
      <c r="M54" s="730">
        <f>+H54-I54</f>
        <v>0</v>
      </c>
      <c r="N54" s="724"/>
      <c r="O54" s="728"/>
      <c r="P54" s="880">
        <f>+I54+O54</f>
        <v>0</v>
      </c>
    </row>
    <row r="55" spans="1:16" s="552" customFormat="1" ht="12.75" customHeight="1" thickBot="1">
      <c r="A55" s="599">
        <f t="shared" si="19"/>
        <v>49</v>
      </c>
      <c r="B55" s="884"/>
      <c r="C55" s="739"/>
      <c r="D55" s="885"/>
      <c r="E55" s="722"/>
      <c r="F55" s="722"/>
      <c r="G55" s="722"/>
      <c r="H55" s="586">
        <f t="shared" si="24"/>
        <v>0</v>
      </c>
      <c r="I55" s="586">
        <f t="shared" si="24"/>
        <v>0</v>
      </c>
      <c r="J55" s="722"/>
      <c r="K55" s="722"/>
      <c r="L55" s="722"/>
      <c r="M55" s="730">
        <f>+H55-I55</f>
        <v>0</v>
      </c>
      <c r="N55" s="621"/>
      <c r="O55" s="728"/>
      <c r="P55" s="880">
        <f>+I55+O55</f>
        <v>0</v>
      </c>
    </row>
    <row r="56" spans="1:16" s="576" customFormat="1" ht="13.5" customHeight="1" thickBot="1">
      <c r="A56" s="623">
        <f>+A55+1</f>
        <v>50</v>
      </c>
      <c r="B56" s="624"/>
      <c r="C56" s="625" t="s">
        <v>934</v>
      </c>
      <c r="D56" s="626">
        <f aca="true" t="shared" si="25" ref="D56:M56">+D7+D27+D42+D45</f>
        <v>203475.30668</v>
      </c>
      <c r="E56" s="627">
        <f t="shared" si="25"/>
        <v>202737.49505</v>
      </c>
      <c r="F56" s="627">
        <f t="shared" si="25"/>
        <v>200</v>
      </c>
      <c r="G56" s="627">
        <f t="shared" si="25"/>
        <v>200</v>
      </c>
      <c r="H56" s="627">
        <f t="shared" si="25"/>
        <v>203675.30668</v>
      </c>
      <c r="I56" s="627">
        <f t="shared" si="25"/>
        <v>202937.49505</v>
      </c>
      <c r="J56" s="627">
        <f t="shared" si="25"/>
        <v>0</v>
      </c>
      <c r="K56" s="627">
        <f t="shared" si="25"/>
        <v>7935.8293</v>
      </c>
      <c r="L56" s="627">
        <f t="shared" si="25"/>
        <v>3036.9417099999996</v>
      </c>
      <c r="M56" s="733">
        <f t="shared" si="25"/>
        <v>737.8116300000007</v>
      </c>
      <c r="N56" s="259"/>
      <c r="O56" s="626">
        <f>+O7+O27+O42+O45</f>
        <v>0</v>
      </c>
      <c r="P56" s="733">
        <f>+P7+P27+P42+P45</f>
        <v>202937.49505</v>
      </c>
    </row>
    <row r="57" spans="1:16" s="252" customFormat="1" ht="13.5" customHeight="1">
      <c r="A57" s="251"/>
      <c r="B57" s="251"/>
      <c r="C57" s="628"/>
      <c r="D57" s="249"/>
      <c r="E57" s="249"/>
      <c r="F57" s="249"/>
      <c r="G57" s="249"/>
      <c r="H57" s="249"/>
      <c r="I57" s="249"/>
      <c r="J57" s="249"/>
      <c r="K57" s="249"/>
      <c r="L57" s="249"/>
      <c r="M57" s="249"/>
      <c r="N57" s="249"/>
      <c r="O57" s="249"/>
      <c r="P57" s="249"/>
    </row>
    <row r="58" spans="1:14" ht="22.5" customHeight="1">
      <c r="A58" s="576" t="s">
        <v>828</v>
      </c>
      <c r="B58" s="576"/>
      <c r="N58" s="252"/>
    </row>
    <row r="59" spans="1:16" ht="56.25" customHeight="1">
      <c r="A59" s="1211" t="s">
        <v>154</v>
      </c>
      <c r="B59" s="1211"/>
      <c r="C59" s="1211"/>
      <c r="D59" s="1211"/>
      <c r="E59" s="1211"/>
      <c r="F59" s="1211"/>
      <c r="G59" s="1211"/>
      <c r="H59" s="1211"/>
      <c r="I59" s="1211"/>
      <c r="J59" s="1211"/>
      <c r="K59" s="1211"/>
      <c r="L59" s="1211"/>
      <c r="M59" s="1211"/>
      <c r="N59" s="1211"/>
      <c r="O59" s="1211"/>
      <c r="P59" s="1211"/>
    </row>
    <row r="60" spans="1:16" ht="30" customHeight="1">
      <c r="A60" s="1211" t="s">
        <v>137</v>
      </c>
      <c r="B60" s="1211"/>
      <c r="C60" s="1211"/>
      <c r="D60" s="1211"/>
      <c r="E60" s="1211"/>
      <c r="F60" s="1211"/>
      <c r="G60" s="1211"/>
      <c r="H60" s="1211"/>
      <c r="I60" s="1211"/>
      <c r="J60" s="1211"/>
      <c r="K60" s="1211"/>
      <c r="L60" s="1211"/>
      <c r="M60" s="1211"/>
      <c r="N60" s="1211"/>
      <c r="O60" s="1211"/>
      <c r="P60" s="1211"/>
    </row>
    <row r="61" spans="1:16" ht="34.5" customHeight="1">
      <c r="A61" s="1211" t="s">
        <v>138</v>
      </c>
      <c r="B61" s="1211"/>
      <c r="C61" s="1211"/>
      <c r="D61" s="1211"/>
      <c r="E61" s="1211"/>
      <c r="F61" s="1211"/>
      <c r="G61" s="1211"/>
      <c r="H61" s="1211"/>
      <c r="I61" s="1211"/>
      <c r="J61" s="1211"/>
      <c r="K61" s="1211"/>
      <c r="L61" s="1211"/>
      <c r="M61" s="1211"/>
      <c r="N61" s="1211"/>
      <c r="O61" s="1211"/>
      <c r="P61" s="1211"/>
    </row>
    <row r="62" spans="1:16" ht="27.75" customHeight="1">
      <c r="A62" s="1211" t="s">
        <v>1002</v>
      </c>
      <c r="B62" s="1211"/>
      <c r="C62" s="1211"/>
      <c r="D62" s="1211"/>
      <c r="E62" s="1211"/>
      <c r="F62" s="1211"/>
      <c r="G62" s="1211"/>
      <c r="H62" s="1211"/>
      <c r="I62" s="1211"/>
      <c r="J62" s="1211"/>
      <c r="K62" s="1211"/>
      <c r="L62" s="1211"/>
      <c r="M62" s="1211"/>
      <c r="N62" s="1211"/>
      <c r="O62" s="1211"/>
      <c r="P62" s="1211"/>
    </row>
    <row r="63" spans="1:16" ht="15">
      <c r="A63" s="1211" t="s">
        <v>1054</v>
      </c>
      <c r="B63" s="1211"/>
      <c r="C63" s="1211"/>
      <c r="D63" s="1211"/>
      <c r="E63" s="1211"/>
      <c r="F63" s="1211"/>
      <c r="G63" s="1211"/>
      <c r="H63" s="1211"/>
      <c r="I63" s="1211"/>
      <c r="J63" s="1211"/>
      <c r="K63" s="1211"/>
      <c r="L63" s="1211"/>
      <c r="M63" s="1211"/>
      <c r="N63" s="1211"/>
      <c r="O63" s="1211"/>
      <c r="P63" s="1211"/>
    </row>
    <row r="64" spans="1:16" ht="26.25" customHeight="1">
      <c r="A64" s="1211" t="s">
        <v>155</v>
      </c>
      <c r="B64" s="1211"/>
      <c r="C64" s="1211"/>
      <c r="D64" s="1211"/>
      <c r="E64" s="1211"/>
      <c r="F64" s="1211"/>
      <c r="G64" s="1211"/>
      <c r="H64" s="1211"/>
      <c r="I64" s="1211"/>
      <c r="J64" s="1211"/>
      <c r="K64" s="1211"/>
      <c r="L64" s="1211"/>
      <c r="M64" s="1211"/>
      <c r="N64" s="1211"/>
      <c r="O64" s="1211"/>
      <c r="P64" s="1211"/>
    </row>
    <row r="65" spans="1:16" ht="19.5" customHeight="1">
      <c r="A65" s="1211" t="s">
        <v>160</v>
      </c>
      <c r="B65" s="1211"/>
      <c r="C65" s="1211"/>
      <c r="D65" s="1211"/>
      <c r="E65" s="1211"/>
      <c r="F65" s="1211"/>
      <c r="G65" s="1211"/>
      <c r="H65" s="1211"/>
      <c r="I65" s="1211"/>
      <c r="J65" s="1211"/>
      <c r="K65" s="1211"/>
      <c r="L65" s="1211"/>
      <c r="M65" s="1211"/>
      <c r="N65" s="1211"/>
      <c r="O65" s="1211"/>
      <c r="P65" s="1211"/>
    </row>
    <row r="66" s="576" customFormat="1" ht="13.5">
      <c r="N66" s="629"/>
    </row>
    <row r="67" s="576" customFormat="1" ht="13.5">
      <c r="N67" s="629"/>
    </row>
    <row r="68" s="576" customFormat="1" ht="13.5">
      <c r="N68" s="629"/>
    </row>
    <row r="69" spans="1:2" ht="15">
      <c r="A69" s="630"/>
      <c r="B69" s="630"/>
    </row>
  </sheetData>
  <sheetProtection/>
  <mergeCells count="19">
    <mergeCell ref="A65:P65"/>
    <mergeCell ref="A59:P59"/>
    <mergeCell ref="A60:P60"/>
    <mergeCell ref="A61:P61"/>
    <mergeCell ref="A62:P62"/>
    <mergeCell ref="A63:P63"/>
    <mergeCell ref="A64:P64"/>
    <mergeCell ref="J4:J5"/>
    <mergeCell ref="K4:K5"/>
    <mergeCell ref="L4:L5"/>
    <mergeCell ref="M4:M5"/>
    <mergeCell ref="O4:O5"/>
    <mergeCell ref="P4:P5"/>
    <mergeCell ref="A4:A6"/>
    <mergeCell ref="B4:B6"/>
    <mergeCell ref="C4:C6"/>
    <mergeCell ref="D4:E4"/>
    <mergeCell ref="F4:G4"/>
    <mergeCell ref="H4:I4"/>
  </mergeCells>
  <printOptions horizontalCentered="1"/>
  <pageMargins left="0.1968503937007874" right="0.1968503937007874" top="0.5905511811023623" bottom="0.5905511811023623" header="0.31496062992125984" footer="0.31496062992125984"/>
  <pageSetup fitToHeight="1" fitToWidth="1" horizontalDpi="600" verticalDpi="600" orientation="landscape" paperSize="9" scale="52"/>
</worksheet>
</file>

<file path=xl/worksheets/sheet9.xml><?xml version="1.0" encoding="utf-8"?>
<worksheet xmlns="http://schemas.openxmlformats.org/spreadsheetml/2006/main" xmlns:r="http://schemas.openxmlformats.org/officeDocument/2006/relationships">
  <sheetPr>
    <tabColor theme="6" tint="0.5999900102615356"/>
    <pageSetUpPr fitToPage="1"/>
  </sheetPr>
  <dimension ref="A1:S29"/>
  <sheetViews>
    <sheetView zoomScalePageLayoutView="0" workbookViewId="0" topLeftCell="A1">
      <selection activeCell="C11" sqref="C11"/>
    </sheetView>
  </sheetViews>
  <sheetFormatPr defaultColWidth="26.28125" defaultRowHeight="15"/>
  <cols>
    <col min="1" max="1" width="4.28125" style="232" customWidth="1"/>
    <col min="2" max="2" width="14.00390625" style="232" customWidth="1"/>
    <col min="3" max="3" width="45.00390625" style="232" customWidth="1"/>
    <col min="4" max="4" width="12.140625" style="232" customWidth="1"/>
    <col min="5" max="5" width="10.7109375" style="232" customWidth="1"/>
    <col min="6" max="6" width="11.421875" style="232" customWidth="1"/>
    <col min="7" max="7" width="10.7109375" style="232" customWidth="1"/>
    <col min="8" max="8" width="11.7109375" style="232" customWidth="1"/>
    <col min="9" max="9" width="10.7109375" style="232" customWidth="1"/>
    <col min="10" max="10" width="12.421875" style="232" customWidth="1"/>
    <col min="11" max="11" width="2.28125" style="232" customWidth="1"/>
    <col min="12" max="12" width="10.7109375" style="232" customWidth="1"/>
    <col min="13" max="13" width="14.00390625" style="232" customWidth="1"/>
    <col min="14" max="14" width="10.7109375" style="232" customWidth="1"/>
    <col min="15" max="15" width="8.8515625" style="233" customWidth="1"/>
    <col min="16" max="16" width="9.140625" style="233" customWidth="1"/>
    <col min="17" max="253" width="9.140625" style="232" customWidth="1"/>
    <col min="254" max="254" width="3.28125" style="232" customWidth="1"/>
    <col min="255" max="255" width="11.8515625" style="232" customWidth="1"/>
    <col min="256" max="16384" width="26.28125" style="232" customWidth="1"/>
  </cols>
  <sheetData>
    <row r="1" spans="1:19" s="11" customFormat="1" ht="15.75">
      <c r="A1" s="909" t="s">
        <v>1061</v>
      </c>
      <c r="B1" s="333"/>
      <c r="C1" s="333"/>
      <c r="D1" s="333"/>
      <c r="E1" s="333"/>
      <c r="F1" s="333"/>
      <c r="G1" s="333"/>
      <c r="H1" s="434"/>
      <c r="I1" s="333"/>
      <c r="J1" s="333"/>
      <c r="K1" s="910"/>
      <c r="L1" s="333"/>
      <c r="M1" s="333"/>
      <c r="N1" s="333"/>
      <c r="O1" s="10"/>
      <c r="P1" s="10"/>
      <c r="Q1" s="10"/>
      <c r="R1" s="10"/>
      <c r="S1" s="10"/>
    </row>
    <row r="2" spans="1:19" ht="15" thickBot="1">
      <c r="A2" s="911"/>
      <c r="B2" s="911"/>
      <c r="C2" s="911"/>
      <c r="D2" s="912"/>
      <c r="E2" s="912"/>
      <c r="F2" s="911"/>
      <c r="G2" s="911"/>
      <c r="H2" s="911"/>
      <c r="I2" s="911"/>
      <c r="J2" s="911"/>
      <c r="K2" s="910"/>
      <c r="L2" s="911"/>
      <c r="M2" s="911"/>
      <c r="N2" s="913" t="s">
        <v>690</v>
      </c>
      <c r="Q2" s="233"/>
      <c r="R2" s="233"/>
      <c r="S2" s="233"/>
    </row>
    <row r="3" spans="1:14" ht="27" customHeight="1">
      <c r="A3" s="1242" t="s">
        <v>669</v>
      </c>
      <c r="B3" s="1245" t="s">
        <v>1055</v>
      </c>
      <c r="C3" s="1248" t="s">
        <v>946</v>
      </c>
      <c r="D3" s="1251" t="s">
        <v>972</v>
      </c>
      <c r="E3" s="1237"/>
      <c r="F3" s="1237" t="s">
        <v>916</v>
      </c>
      <c r="G3" s="1237"/>
      <c r="H3" s="1237" t="s">
        <v>947</v>
      </c>
      <c r="I3" s="1237"/>
      <c r="J3" s="1238" t="s">
        <v>936</v>
      </c>
      <c r="K3" s="910"/>
      <c r="L3" s="1240" t="s">
        <v>989</v>
      </c>
      <c r="M3" s="1233" t="s">
        <v>1016</v>
      </c>
      <c r="N3" s="1235" t="s">
        <v>918</v>
      </c>
    </row>
    <row r="4" spans="1:14" ht="15" customHeight="1">
      <c r="A4" s="1243"/>
      <c r="B4" s="1246"/>
      <c r="C4" s="1249"/>
      <c r="D4" s="914" t="s">
        <v>973</v>
      </c>
      <c r="E4" s="915" t="s">
        <v>835</v>
      </c>
      <c r="F4" s="914" t="s">
        <v>968</v>
      </c>
      <c r="G4" s="915" t="s">
        <v>835</v>
      </c>
      <c r="H4" s="914" t="s">
        <v>948</v>
      </c>
      <c r="I4" s="915" t="s">
        <v>835</v>
      </c>
      <c r="J4" s="1239"/>
      <c r="K4" s="910"/>
      <c r="L4" s="1241"/>
      <c r="M4" s="1234"/>
      <c r="N4" s="1236"/>
    </row>
    <row r="5" spans="1:14" ht="12.75" customHeight="1" thickBot="1">
      <c r="A5" s="1244"/>
      <c r="B5" s="1247"/>
      <c r="C5" s="1250"/>
      <c r="D5" s="916" t="s">
        <v>749</v>
      </c>
      <c r="E5" s="917" t="s">
        <v>750</v>
      </c>
      <c r="F5" s="917" t="s">
        <v>751</v>
      </c>
      <c r="G5" s="917" t="s">
        <v>752</v>
      </c>
      <c r="H5" s="917" t="s">
        <v>832</v>
      </c>
      <c r="I5" s="917" t="s">
        <v>833</v>
      </c>
      <c r="J5" s="918" t="s">
        <v>919</v>
      </c>
      <c r="K5" s="910"/>
      <c r="L5" s="919" t="s">
        <v>756</v>
      </c>
      <c r="M5" s="920" t="s">
        <v>757</v>
      </c>
      <c r="N5" s="918" t="s">
        <v>949</v>
      </c>
    </row>
    <row r="6" spans="1:16" s="231" customFormat="1" ht="12.75" customHeight="1">
      <c r="A6" s="921">
        <v>1</v>
      </c>
      <c r="B6" s="1048" t="s">
        <v>1123</v>
      </c>
      <c r="C6" s="1049" t="s">
        <v>1133</v>
      </c>
      <c r="D6" s="941">
        <v>3259.87649</v>
      </c>
      <c r="E6" s="942">
        <v>3259.87649</v>
      </c>
      <c r="F6" s="942">
        <v>8707.74734</v>
      </c>
      <c r="G6" s="942">
        <v>8707.74734</v>
      </c>
      <c r="H6" s="922">
        <f>+D6+F6</f>
        <v>11967.62383</v>
      </c>
      <c r="I6" s="922">
        <f>+E6+G6</f>
        <v>11967.62383</v>
      </c>
      <c r="J6" s="923">
        <f>+H6-I6</f>
        <v>0</v>
      </c>
      <c r="K6" s="924"/>
      <c r="L6" s="941">
        <v>2650.86697</v>
      </c>
      <c r="M6" s="942">
        <v>0</v>
      </c>
      <c r="N6" s="923">
        <f aca="true" t="shared" si="0" ref="N6:N19">+I6+L6+M6</f>
        <v>14618.4908</v>
      </c>
      <c r="O6" s="949"/>
      <c r="P6" s="949"/>
    </row>
    <row r="7" spans="1:16" s="231" customFormat="1" ht="12.75" customHeight="1">
      <c r="A7" s="925">
        <v>2</v>
      </c>
      <c r="B7" s="553"/>
      <c r="C7" s="554"/>
      <c r="D7" s="943"/>
      <c r="E7" s="944"/>
      <c r="F7" s="944"/>
      <c r="G7" s="944"/>
      <c r="H7" s="926">
        <f aca="true" t="shared" si="1" ref="H7:I19">+D7+F7</f>
        <v>0</v>
      </c>
      <c r="I7" s="926">
        <f t="shared" si="1"/>
        <v>0</v>
      </c>
      <c r="J7" s="751">
        <f aca="true" t="shared" si="2" ref="J7:J19">+H7-I7</f>
        <v>0</v>
      </c>
      <c r="K7" s="924"/>
      <c r="L7" s="943"/>
      <c r="M7" s="944"/>
      <c r="N7" s="751">
        <f t="shared" si="0"/>
        <v>0</v>
      </c>
      <c r="O7" s="949"/>
      <c r="P7" s="949"/>
    </row>
    <row r="8" spans="1:16" s="231" customFormat="1" ht="12.75" customHeight="1">
      <c r="A8" s="925">
        <v>3</v>
      </c>
      <c r="B8" s="553"/>
      <c r="C8" s="554"/>
      <c r="D8" s="943"/>
      <c r="E8" s="944"/>
      <c r="F8" s="944"/>
      <c r="G8" s="944"/>
      <c r="H8" s="926">
        <f t="shared" si="1"/>
        <v>0</v>
      </c>
      <c r="I8" s="926">
        <f t="shared" si="1"/>
        <v>0</v>
      </c>
      <c r="J8" s="751">
        <f t="shared" si="2"/>
        <v>0</v>
      </c>
      <c r="K8" s="924"/>
      <c r="L8" s="943"/>
      <c r="M8" s="944"/>
      <c r="N8" s="751">
        <f t="shared" si="0"/>
        <v>0</v>
      </c>
      <c r="O8" s="949"/>
      <c r="P8" s="949"/>
    </row>
    <row r="9" spans="1:16" s="231" customFormat="1" ht="12.75" customHeight="1">
      <c r="A9" s="925">
        <v>4</v>
      </c>
      <c r="B9" s="553"/>
      <c r="C9" s="554"/>
      <c r="D9" s="943"/>
      <c r="E9" s="944"/>
      <c r="F9" s="944"/>
      <c r="G9" s="944"/>
      <c r="H9" s="926">
        <f t="shared" si="1"/>
        <v>0</v>
      </c>
      <c r="I9" s="926">
        <f t="shared" si="1"/>
        <v>0</v>
      </c>
      <c r="J9" s="751">
        <f t="shared" si="2"/>
        <v>0</v>
      </c>
      <c r="K9" s="924"/>
      <c r="L9" s="943"/>
      <c r="M9" s="944"/>
      <c r="N9" s="751">
        <f t="shared" si="0"/>
        <v>0</v>
      </c>
      <c r="O9" s="949"/>
      <c r="P9" s="949"/>
    </row>
    <row r="10" spans="1:16" s="231" customFormat="1" ht="12.75" customHeight="1">
      <c r="A10" s="925">
        <v>5</v>
      </c>
      <c r="B10" s="553"/>
      <c r="C10" s="554"/>
      <c r="D10" s="943"/>
      <c r="E10" s="944"/>
      <c r="F10" s="944"/>
      <c r="G10" s="944"/>
      <c r="H10" s="926">
        <f t="shared" si="1"/>
        <v>0</v>
      </c>
      <c r="I10" s="926">
        <f t="shared" si="1"/>
        <v>0</v>
      </c>
      <c r="J10" s="751">
        <f t="shared" si="2"/>
        <v>0</v>
      </c>
      <c r="K10" s="924"/>
      <c r="L10" s="943"/>
      <c r="M10" s="944"/>
      <c r="N10" s="751">
        <f t="shared" si="0"/>
        <v>0</v>
      </c>
      <c r="O10" s="949"/>
      <c r="P10" s="949"/>
    </row>
    <row r="11" spans="1:16" s="231" customFormat="1" ht="12.75" customHeight="1">
      <c r="A11" s="925">
        <v>6</v>
      </c>
      <c r="B11" s="553"/>
      <c r="C11" s="554"/>
      <c r="D11" s="943"/>
      <c r="E11" s="944"/>
      <c r="F11" s="944"/>
      <c r="G11" s="944"/>
      <c r="H11" s="926">
        <f t="shared" si="1"/>
        <v>0</v>
      </c>
      <c r="I11" s="926">
        <f t="shared" si="1"/>
        <v>0</v>
      </c>
      <c r="J11" s="751">
        <f t="shared" si="2"/>
        <v>0</v>
      </c>
      <c r="K11" s="924"/>
      <c r="L11" s="943"/>
      <c r="M11" s="944"/>
      <c r="N11" s="751">
        <f t="shared" si="0"/>
        <v>0</v>
      </c>
      <c r="O11" s="949"/>
      <c r="P11" s="949"/>
    </row>
    <row r="12" spans="1:16" s="231" customFormat="1" ht="12.75" customHeight="1">
      <c r="A12" s="925">
        <v>7</v>
      </c>
      <c r="B12" s="553"/>
      <c r="C12" s="554"/>
      <c r="D12" s="943"/>
      <c r="E12" s="944"/>
      <c r="F12" s="944"/>
      <c r="G12" s="944"/>
      <c r="H12" s="927">
        <f t="shared" si="1"/>
        <v>0</v>
      </c>
      <c r="I12" s="927">
        <f t="shared" si="1"/>
        <v>0</v>
      </c>
      <c r="J12" s="752">
        <f t="shared" si="2"/>
        <v>0</v>
      </c>
      <c r="K12" s="924"/>
      <c r="L12" s="943"/>
      <c r="M12" s="944"/>
      <c r="N12" s="752">
        <f t="shared" si="0"/>
        <v>0</v>
      </c>
      <c r="O12" s="949"/>
      <c r="P12" s="949"/>
    </row>
    <row r="13" spans="1:14" ht="12.75" customHeight="1">
      <c r="A13" s="925">
        <v>8</v>
      </c>
      <c r="B13" s="260"/>
      <c r="C13" s="261"/>
      <c r="D13" s="945"/>
      <c r="E13" s="946"/>
      <c r="F13" s="946"/>
      <c r="G13" s="946"/>
      <c r="H13" s="926">
        <f t="shared" si="1"/>
        <v>0</v>
      </c>
      <c r="I13" s="926">
        <f t="shared" si="1"/>
        <v>0</v>
      </c>
      <c r="J13" s="751">
        <f t="shared" si="2"/>
        <v>0</v>
      </c>
      <c r="K13" s="928"/>
      <c r="L13" s="945"/>
      <c r="M13" s="946"/>
      <c r="N13" s="751">
        <f t="shared" si="0"/>
        <v>0</v>
      </c>
    </row>
    <row r="14" spans="1:14" ht="12.75" customHeight="1">
      <c r="A14" s="925">
        <v>9</v>
      </c>
      <c r="B14" s="262"/>
      <c r="C14" s="263"/>
      <c r="D14" s="945"/>
      <c r="E14" s="946"/>
      <c r="F14" s="946"/>
      <c r="G14" s="946"/>
      <c r="H14" s="926">
        <f t="shared" si="1"/>
        <v>0</v>
      </c>
      <c r="I14" s="926">
        <f t="shared" si="1"/>
        <v>0</v>
      </c>
      <c r="J14" s="751">
        <f t="shared" si="2"/>
        <v>0</v>
      </c>
      <c r="K14" s="928"/>
      <c r="L14" s="945"/>
      <c r="M14" s="946"/>
      <c r="N14" s="751">
        <f t="shared" si="0"/>
        <v>0</v>
      </c>
    </row>
    <row r="15" spans="1:14" ht="12.75" customHeight="1">
      <c r="A15" s="925">
        <v>10</v>
      </c>
      <c r="B15" s="262"/>
      <c r="C15" s="263"/>
      <c r="D15" s="945"/>
      <c r="E15" s="946"/>
      <c r="F15" s="946"/>
      <c r="G15" s="946"/>
      <c r="H15" s="926">
        <f t="shared" si="1"/>
        <v>0</v>
      </c>
      <c r="I15" s="926">
        <f t="shared" si="1"/>
        <v>0</v>
      </c>
      <c r="J15" s="751">
        <f t="shared" si="2"/>
        <v>0</v>
      </c>
      <c r="K15" s="928"/>
      <c r="L15" s="945"/>
      <c r="M15" s="946"/>
      <c r="N15" s="751">
        <f t="shared" si="0"/>
        <v>0</v>
      </c>
    </row>
    <row r="16" spans="1:14" ht="12.75" customHeight="1">
      <c r="A16" s="925">
        <v>11</v>
      </c>
      <c r="B16" s="260"/>
      <c r="C16" s="261"/>
      <c r="D16" s="945"/>
      <c r="E16" s="946"/>
      <c r="F16" s="946"/>
      <c r="G16" s="946"/>
      <c r="H16" s="926">
        <f t="shared" si="1"/>
        <v>0</v>
      </c>
      <c r="I16" s="926">
        <f t="shared" si="1"/>
        <v>0</v>
      </c>
      <c r="J16" s="751">
        <f t="shared" si="2"/>
        <v>0</v>
      </c>
      <c r="K16" s="928"/>
      <c r="L16" s="945"/>
      <c r="M16" s="946"/>
      <c r="N16" s="751">
        <f t="shared" si="0"/>
        <v>0</v>
      </c>
    </row>
    <row r="17" spans="1:14" ht="12.75" customHeight="1">
      <c r="A17" s="925">
        <v>12</v>
      </c>
      <c r="B17" s="262"/>
      <c r="C17" s="263"/>
      <c r="D17" s="945"/>
      <c r="E17" s="946"/>
      <c r="F17" s="946"/>
      <c r="G17" s="946"/>
      <c r="H17" s="926">
        <f t="shared" si="1"/>
        <v>0</v>
      </c>
      <c r="I17" s="926">
        <f t="shared" si="1"/>
        <v>0</v>
      </c>
      <c r="J17" s="751">
        <f t="shared" si="2"/>
        <v>0</v>
      </c>
      <c r="K17" s="928"/>
      <c r="L17" s="945"/>
      <c r="M17" s="946"/>
      <c r="N17" s="751">
        <f t="shared" si="0"/>
        <v>0</v>
      </c>
    </row>
    <row r="18" spans="1:14" ht="12.75" customHeight="1">
      <c r="A18" s="925">
        <v>13</v>
      </c>
      <c r="B18" s="262"/>
      <c r="C18" s="263"/>
      <c r="D18" s="945"/>
      <c r="E18" s="946"/>
      <c r="F18" s="946"/>
      <c r="G18" s="946"/>
      <c r="H18" s="926">
        <f t="shared" si="1"/>
        <v>0</v>
      </c>
      <c r="I18" s="926">
        <f t="shared" si="1"/>
        <v>0</v>
      </c>
      <c r="J18" s="751">
        <f t="shared" si="2"/>
        <v>0</v>
      </c>
      <c r="K18" s="928"/>
      <c r="L18" s="945"/>
      <c r="M18" s="946"/>
      <c r="N18" s="751">
        <f t="shared" si="0"/>
        <v>0</v>
      </c>
    </row>
    <row r="19" spans="1:14" ht="12.75" customHeight="1" thickBot="1">
      <c r="A19" s="929">
        <v>14</v>
      </c>
      <c r="B19" s="264"/>
      <c r="C19" s="265"/>
      <c r="D19" s="947"/>
      <c r="E19" s="948"/>
      <c r="F19" s="948"/>
      <c r="G19" s="948"/>
      <c r="H19" s="930">
        <f t="shared" si="1"/>
        <v>0</v>
      </c>
      <c r="I19" s="930">
        <f t="shared" si="1"/>
        <v>0</v>
      </c>
      <c r="J19" s="931">
        <f t="shared" si="2"/>
        <v>0</v>
      </c>
      <c r="K19" s="928"/>
      <c r="L19" s="947"/>
      <c r="M19" s="948"/>
      <c r="N19" s="931">
        <f t="shared" si="0"/>
        <v>0</v>
      </c>
    </row>
    <row r="20" spans="1:16" s="236" customFormat="1" ht="12.75" customHeight="1" thickBot="1">
      <c r="A20" s="932">
        <f>+A19+1</f>
        <v>15</v>
      </c>
      <c r="B20" s="933" t="s">
        <v>996</v>
      </c>
      <c r="C20" s="934"/>
      <c r="D20" s="862">
        <f>SUM(D6:D19)</f>
        <v>3259.87649</v>
      </c>
      <c r="E20" s="859">
        <f aca="true" t="shared" si="3" ref="E20:J20">SUM(E6:E19)</f>
        <v>3259.87649</v>
      </c>
      <c r="F20" s="859">
        <f t="shared" si="3"/>
        <v>8707.74734</v>
      </c>
      <c r="G20" s="859">
        <f t="shared" si="3"/>
        <v>8707.74734</v>
      </c>
      <c r="H20" s="859">
        <f t="shared" si="3"/>
        <v>11967.62383</v>
      </c>
      <c r="I20" s="859">
        <f t="shared" si="3"/>
        <v>11967.62383</v>
      </c>
      <c r="J20" s="860">
        <f t="shared" si="3"/>
        <v>0</v>
      </c>
      <c r="K20" s="935"/>
      <c r="L20" s="862">
        <f>SUM(L6:L19)</f>
        <v>2650.86697</v>
      </c>
      <c r="M20" s="859">
        <f>SUM(M6:M19)</f>
        <v>0</v>
      </c>
      <c r="N20" s="860">
        <f>SUM(N6:N19)</f>
        <v>14618.4908</v>
      </c>
      <c r="O20" s="950"/>
      <c r="P20" s="950"/>
    </row>
    <row r="21" spans="1:16" s="253" customFormat="1" ht="15">
      <c r="A21" s="936"/>
      <c r="B21" s="937"/>
      <c r="C21" s="937"/>
      <c r="D21" s="938"/>
      <c r="E21" s="938"/>
      <c r="F21" s="938"/>
      <c r="G21" s="938"/>
      <c r="H21" s="938"/>
      <c r="I21" s="938"/>
      <c r="J21" s="938"/>
      <c r="K21" s="939"/>
      <c r="L21" s="938"/>
      <c r="M21" s="938"/>
      <c r="N21" s="938"/>
      <c r="O21" s="951"/>
      <c r="P21" s="951"/>
    </row>
    <row r="22" spans="1:14" ht="18" customHeight="1">
      <c r="A22" s="940" t="s">
        <v>790</v>
      </c>
      <c r="B22" s="911"/>
      <c r="C22" s="911"/>
      <c r="D22" s="911"/>
      <c r="E22" s="911"/>
      <c r="F22" s="911"/>
      <c r="G22" s="911"/>
      <c r="H22" s="911"/>
      <c r="I22" s="911"/>
      <c r="J22" s="911"/>
      <c r="K22" s="911"/>
      <c r="L22" s="911"/>
      <c r="M22" s="911"/>
      <c r="N22" s="911"/>
    </row>
    <row r="23" spans="1:14" ht="30" customHeight="1">
      <c r="A23" s="1232" t="s">
        <v>1071</v>
      </c>
      <c r="B23" s="1232"/>
      <c r="C23" s="1232"/>
      <c r="D23" s="1232"/>
      <c r="E23" s="1232"/>
      <c r="F23" s="1232"/>
      <c r="G23" s="1232"/>
      <c r="H23" s="1232"/>
      <c r="I23" s="1232"/>
      <c r="J23" s="1232"/>
      <c r="K23" s="1232"/>
      <c r="L23" s="1232"/>
      <c r="M23" s="1232"/>
      <c r="N23" s="1232"/>
    </row>
    <row r="24" spans="1:14" ht="14.25" customHeight="1">
      <c r="A24" s="1232" t="s">
        <v>1072</v>
      </c>
      <c r="B24" s="1232"/>
      <c r="C24" s="1232"/>
      <c r="D24" s="1232"/>
      <c r="E24" s="1232"/>
      <c r="F24" s="1232"/>
      <c r="G24" s="1232"/>
      <c r="H24" s="1232"/>
      <c r="I24" s="1232"/>
      <c r="J24" s="1232"/>
      <c r="K24" s="1232"/>
      <c r="L24" s="1232"/>
      <c r="M24" s="1232"/>
      <c r="N24" s="1232"/>
    </row>
    <row r="25" spans="1:14" ht="28.5" customHeight="1">
      <c r="A25" s="1232" t="s">
        <v>974</v>
      </c>
      <c r="B25" s="1232"/>
      <c r="C25" s="1232"/>
      <c r="D25" s="1232"/>
      <c r="E25" s="1232"/>
      <c r="F25" s="1232"/>
      <c r="G25" s="1232"/>
      <c r="H25" s="1232"/>
      <c r="I25" s="1232"/>
      <c r="J25" s="1232"/>
      <c r="K25" s="1232"/>
      <c r="L25" s="1232"/>
      <c r="M25" s="1232"/>
      <c r="N25" s="1232"/>
    </row>
    <row r="26" spans="1:14" ht="13.5">
      <c r="A26" s="1232" t="s">
        <v>990</v>
      </c>
      <c r="B26" s="1232"/>
      <c r="C26" s="1232"/>
      <c r="D26" s="1232"/>
      <c r="E26" s="1232"/>
      <c r="F26" s="1232"/>
      <c r="G26" s="1232"/>
      <c r="H26" s="1232"/>
      <c r="I26" s="1232"/>
      <c r="J26" s="1232"/>
      <c r="K26" s="1232"/>
      <c r="L26" s="1232"/>
      <c r="M26" s="1232"/>
      <c r="N26" s="1232"/>
    </row>
    <row r="27" spans="1:14" ht="13.5">
      <c r="A27" s="1232" t="s">
        <v>1003</v>
      </c>
      <c r="B27" s="1232"/>
      <c r="C27" s="1232"/>
      <c r="D27" s="1232"/>
      <c r="E27" s="1232"/>
      <c r="F27" s="1232"/>
      <c r="G27" s="1232"/>
      <c r="H27" s="1232"/>
      <c r="I27" s="1232"/>
      <c r="J27" s="1232"/>
      <c r="K27" s="1232"/>
      <c r="L27" s="1232"/>
      <c r="M27" s="1232"/>
      <c r="N27" s="1232"/>
    </row>
    <row r="28" spans="1:14" ht="13.5">
      <c r="A28" s="911"/>
      <c r="B28" s="911"/>
      <c r="C28" s="911"/>
      <c r="D28" s="911"/>
      <c r="E28" s="911"/>
      <c r="F28" s="911"/>
      <c r="G28" s="911"/>
      <c r="H28" s="911"/>
      <c r="I28" s="911"/>
      <c r="J28" s="911"/>
      <c r="K28" s="911"/>
      <c r="L28" s="911"/>
      <c r="M28" s="911"/>
      <c r="N28" s="911"/>
    </row>
    <row r="29" spans="1:14" ht="13.5">
      <c r="A29" s="911" t="s">
        <v>935</v>
      </c>
      <c r="B29" s="911"/>
      <c r="C29" s="911"/>
      <c r="D29" s="911"/>
      <c r="E29" s="911"/>
      <c r="F29" s="911"/>
      <c r="G29" s="911"/>
      <c r="H29" s="911"/>
      <c r="I29" s="911"/>
      <c r="J29" s="911"/>
      <c r="K29" s="911"/>
      <c r="L29" s="911"/>
      <c r="M29" s="911"/>
      <c r="N29" s="911"/>
    </row>
    <row r="30" s="233" customFormat="1" ht="13.5"/>
    <row r="31" s="233" customFormat="1" ht="13.5"/>
    <row r="32" s="233" customFormat="1" ht="13.5"/>
    <row r="33" s="233" customFormat="1" ht="13.5"/>
    <row r="34" s="233" customFormat="1" ht="13.5"/>
    <row r="35" s="233" customFormat="1" ht="13.5"/>
    <row r="36" s="233" customFormat="1" ht="13.5"/>
    <row r="37" s="233" customFormat="1" ht="13.5"/>
    <row r="38" s="233" customFormat="1" ht="13.5"/>
    <row r="39" s="233" customFormat="1" ht="13.5"/>
    <row r="40" s="233" customFormat="1" ht="13.5"/>
    <row r="41" s="233" customFormat="1" ht="13.5"/>
  </sheetData>
  <sheetProtection/>
  <mergeCells count="15">
    <mergeCell ref="A26:N26"/>
    <mergeCell ref="B3:B5"/>
    <mergeCell ref="C3:C5"/>
    <mergeCell ref="D3:E3"/>
    <mergeCell ref="A25:N25"/>
    <mergeCell ref="A27:N27"/>
    <mergeCell ref="M3:M4"/>
    <mergeCell ref="N3:N4"/>
    <mergeCell ref="A23:N23"/>
    <mergeCell ref="A24:N24"/>
    <mergeCell ref="F3:G3"/>
    <mergeCell ref="H3:I3"/>
    <mergeCell ref="J3:J4"/>
    <mergeCell ref="L3:L4"/>
    <mergeCell ref="A3:A5"/>
  </mergeCells>
  <printOptions/>
  <pageMargins left="0.44" right="0.35" top="0.86" bottom="0.78" header="0.4921259845" footer="0.4921259845"/>
  <pageSetup fitToHeight="1"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Mirjam</cp:lastModifiedBy>
  <cp:lastPrinted>2016-04-14T18:14:30Z</cp:lastPrinted>
  <dcterms:created xsi:type="dcterms:W3CDTF">2010-10-08T09:48:15Z</dcterms:created>
  <dcterms:modified xsi:type="dcterms:W3CDTF">2016-05-04T10:23:39Z</dcterms:modified>
  <cp:category/>
  <cp:version/>
  <cp:contentType/>
  <cp:contentStatus/>
</cp:coreProperties>
</file>