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435" windowWidth="15360" windowHeight="9165" tabRatio="917" firstSheet="2" activeTab="3"/>
  </bookViews>
  <sheets>
    <sheet name="Tab 1 - Provozní - souhrn" sheetId="3" r:id="rId1"/>
    <sheet name="Tab 2 - Provozní -  rozpis" sheetId="12" r:id="rId2"/>
    <sheet name="Tab 3 - Kapitálový" sheetId="14" r:id="rId3"/>
    <sheet name="Tab 4 - Porovnání minulý rok" sheetId="15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" i="12" l="1"/>
  <c r="C49" i="15"/>
  <c r="D49" i="15"/>
  <c r="E49" i="15"/>
  <c r="H49" i="15"/>
  <c r="C39" i="12"/>
  <c r="C38" i="15"/>
  <c r="D38" i="15"/>
  <c r="E38" i="15"/>
  <c r="H38" i="15"/>
  <c r="C49" i="12"/>
  <c r="C48" i="15"/>
  <c r="D48" i="15"/>
  <c r="E48" i="15"/>
  <c r="H48" i="15"/>
  <c r="C48" i="12"/>
  <c r="C47" i="15"/>
  <c r="D47" i="15"/>
  <c r="E47" i="15"/>
  <c r="H47" i="15"/>
  <c r="C46" i="12"/>
  <c r="C45" i="15"/>
  <c r="D45" i="15"/>
  <c r="E45" i="15"/>
  <c r="H45" i="15"/>
  <c r="C45" i="12"/>
  <c r="C44" i="15"/>
  <c r="D44" i="15"/>
  <c r="E44" i="15"/>
  <c r="H44" i="15"/>
  <c r="C43" i="12"/>
  <c r="C42" i="15"/>
  <c r="D42" i="15"/>
  <c r="E42" i="15"/>
  <c r="H42" i="15"/>
  <c r="C42" i="12"/>
  <c r="C41" i="15"/>
  <c r="D41" i="15"/>
  <c r="E41" i="15"/>
  <c r="H41" i="15"/>
  <c r="C41" i="12"/>
  <c r="C40" i="15"/>
  <c r="D40" i="15"/>
  <c r="E40" i="15"/>
  <c r="H40" i="15"/>
  <c r="C40" i="12"/>
  <c r="C39" i="15"/>
  <c r="D39" i="15"/>
  <c r="E39" i="15"/>
  <c r="H39" i="15"/>
  <c r="C32" i="15"/>
  <c r="D32" i="15"/>
  <c r="E32" i="15"/>
  <c r="H32" i="15"/>
  <c r="D46" i="15"/>
  <c r="D43" i="15"/>
  <c r="D34" i="15"/>
  <c r="D33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C68" i="15"/>
  <c r="F35" i="15"/>
  <c r="F53" i="15"/>
  <c r="G50" i="15"/>
  <c r="G52" i="15"/>
  <c r="F50" i="15"/>
  <c r="F52" i="15"/>
  <c r="G35" i="15"/>
  <c r="G53" i="15"/>
  <c r="F54" i="15"/>
  <c r="D50" i="15"/>
  <c r="D52" i="15"/>
  <c r="D35" i="15"/>
  <c r="D53" i="15"/>
  <c r="D54" i="15"/>
  <c r="G54" i="15"/>
  <c r="B31" i="3"/>
  <c r="D48" i="3"/>
  <c r="D47" i="3"/>
  <c r="D46" i="3"/>
  <c r="D45" i="3"/>
  <c r="D44" i="3"/>
  <c r="D43" i="3"/>
  <c r="D42" i="3"/>
  <c r="D41" i="3"/>
  <c r="D40" i="3"/>
  <c r="D39" i="3"/>
  <c r="D38" i="3"/>
  <c r="D37" i="3"/>
  <c r="D33" i="3"/>
  <c r="D32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C22" i="12"/>
  <c r="C47" i="12"/>
  <c r="C44" i="12"/>
  <c r="C36" i="12"/>
  <c r="C35" i="12"/>
  <c r="C33" i="12"/>
  <c r="C32" i="12"/>
  <c r="C31" i="12"/>
  <c r="C30" i="12"/>
  <c r="C29" i="12"/>
  <c r="C28" i="12"/>
  <c r="C27" i="12"/>
  <c r="C26" i="12"/>
  <c r="C25" i="12"/>
  <c r="C24" i="12"/>
  <c r="C23" i="12"/>
  <c r="C21" i="12"/>
  <c r="C20" i="12"/>
  <c r="C19" i="12"/>
  <c r="C18" i="12"/>
  <c r="C17" i="12"/>
  <c r="C16" i="12"/>
  <c r="C15" i="12"/>
  <c r="C14" i="12"/>
  <c r="C13" i="12"/>
  <c r="C12" i="12"/>
  <c r="C22" i="3"/>
  <c r="C23" i="15"/>
  <c r="E23" i="15"/>
  <c r="H23" i="15"/>
  <c r="C30" i="3"/>
  <c r="E30" i="3"/>
  <c r="C31" i="15"/>
  <c r="E31" i="15"/>
  <c r="H31" i="15"/>
  <c r="C42" i="3"/>
  <c r="E42" i="3"/>
  <c r="C43" i="15"/>
  <c r="E43" i="15"/>
  <c r="H43" i="15"/>
  <c r="C18" i="3"/>
  <c r="E18" i="3"/>
  <c r="C19" i="15"/>
  <c r="E19" i="15"/>
  <c r="H19" i="15"/>
  <c r="C27" i="3"/>
  <c r="C28" i="15"/>
  <c r="E28" i="15"/>
  <c r="H28" i="15"/>
  <c r="C39" i="3"/>
  <c r="E39" i="3"/>
  <c r="C47" i="3"/>
  <c r="C15" i="3"/>
  <c r="C16" i="15"/>
  <c r="E16" i="15"/>
  <c r="H16" i="15"/>
  <c r="C24" i="3"/>
  <c r="E24" i="3"/>
  <c r="C25" i="15"/>
  <c r="E25" i="15"/>
  <c r="H25" i="15"/>
  <c r="C33" i="3"/>
  <c r="E33" i="3"/>
  <c r="C34" i="15"/>
  <c r="E34" i="15"/>
  <c r="H34" i="15"/>
  <c r="C40" i="3"/>
  <c r="C44" i="3"/>
  <c r="E44" i="3"/>
  <c r="C48" i="3"/>
  <c r="C26" i="3"/>
  <c r="E26" i="3"/>
  <c r="C27" i="15"/>
  <c r="E27" i="15"/>
  <c r="H27" i="15"/>
  <c r="C38" i="3"/>
  <c r="C46" i="3"/>
  <c r="C23" i="3"/>
  <c r="E23" i="3"/>
  <c r="C24" i="15"/>
  <c r="E24" i="15"/>
  <c r="H24" i="15"/>
  <c r="C32" i="3"/>
  <c r="E32" i="3"/>
  <c r="C33" i="15"/>
  <c r="E33" i="15"/>
  <c r="H33" i="15"/>
  <c r="C43" i="3"/>
  <c r="C11" i="3"/>
  <c r="E11" i="3"/>
  <c r="C12" i="15"/>
  <c r="E12" i="15"/>
  <c r="H12" i="15"/>
  <c r="C20" i="3"/>
  <c r="C21" i="15"/>
  <c r="E21" i="15"/>
  <c r="H21" i="15"/>
  <c r="C28" i="3"/>
  <c r="E28" i="3"/>
  <c r="C29" i="15"/>
  <c r="E29" i="15"/>
  <c r="H29" i="15"/>
  <c r="C12" i="3"/>
  <c r="C13" i="15"/>
  <c r="E13" i="15"/>
  <c r="H13" i="15"/>
  <c r="C16" i="3"/>
  <c r="E16" i="3"/>
  <c r="C17" i="15"/>
  <c r="E17" i="15"/>
  <c r="H17" i="15"/>
  <c r="C21" i="3"/>
  <c r="E21" i="3"/>
  <c r="C22" i="15"/>
  <c r="E22" i="15"/>
  <c r="H22" i="15"/>
  <c r="C25" i="3"/>
  <c r="E25" i="3"/>
  <c r="C26" i="15"/>
  <c r="E26" i="15"/>
  <c r="H26" i="15"/>
  <c r="C29" i="3"/>
  <c r="C30" i="15"/>
  <c r="E30" i="15"/>
  <c r="H30" i="15"/>
  <c r="C37" i="3"/>
  <c r="C41" i="3"/>
  <c r="C45" i="3"/>
  <c r="E45" i="3"/>
  <c r="C46" i="15"/>
  <c r="E46" i="15"/>
  <c r="H46" i="15"/>
  <c r="C19" i="3"/>
  <c r="E19" i="3"/>
  <c r="C20" i="15"/>
  <c r="E20" i="15"/>
  <c r="H20" i="15"/>
  <c r="C17" i="3"/>
  <c r="E17" i="3"/>
  <c r="C18" i="15"/>
  <c r="E18" i="15"/>
  <c r="H18" i="15"/>
  <c r="C13" i="3"/>
  <c r="E13" i="3"/>
  <c r="C14" i="15"/>
  <c r="E14" i="15"/>
  <c r="H14" i="15"/>
  <c r="C14" i="3"/>
  <c r="E14" i="3"/>
  <c r="C15" i="15"/>
  <c r="E15" i="15"/>
  <c r="H15" i="15"/>
  <c r="C10" i="3"/>
  <c r="C11" i="15"/>
  <c r="E11" i="15"/>
  <c r="H11" i="15"/>
  <c r="C9" i="3"/>
  <c r="E9" i="3"/>
  <c r="C10" i="15"/>
  <c r="I16" i="12"/>
  <c r="I17" i="12"/>
  <c r="F37" i="12"/>
  <c r="F54" i="12"/>
  <c r="E46" i="3"/>
  <c r="J17" i="14"/>
  <c r="D29" i="14"/>
  <c r="I17" i="14"/>
  <c r="H17" i="14"/>
  <c r="G17" i="14"/>
  <c r="F15" i="14"/>
  <c r="E15" i="14"/>
  <c r="F14" i="14"/>
  <c r="E14" i="14"/>
  <c r="F13" i="14"/>
  <c r="E13" i="14"/>
  <c r="F12" i="14"/>
  <c r="E12" i="14"/>
  <c r="F11" i="14"/>
  <c r="E11" i="14"/>
  <c r="F10" i="14"/>
  <c r="E10" i="14"/>
  <c r="F9" i="14"/>
  <c r="E9" i="14"/>
  <c r="F8" i="14"/>
  <c r="E8" i="14"/>
  <c r="F7" i="14"/>
  <c r="E7" i="14"/>
  <c r="H37" i="12"/>
  <c r="H54" i="12"/>
  <c r="I12" i="12"/>
  <c r="I13" i="12"/>
  <c r="I14" i="12"/>
  <c r="I15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5" i="12"/>
  <c r="I36" i="12"/>
  <c r="D37" i="12"/>
  <c r="D54" i="12"/>
  <c r="E37" i="12"/>
  <c r="E54" i="12"/>
  <c r="G37" i="12"/>
  <c r="G54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D51" i="12"/>
  <c r="D53" i="12"/>
  <c r="E51" i="12"/>
  <c r="E53" i="12"/>
  <c r="F51" i="12"/>
  <c r="F53" i="12"/>
  <c r="G51" i="12"/>
  <c r="G53" i="12"/>
  <c r="H51" i="12"/>
  <c r="H53" i="12"/>
  <c r="D34" i="3"/>
  <c r="D52" i="3"/>
  <c r="D49" i="3"/>
  <c r="D51" i="3"/>
  <c r="C66" i="3"/>
  <c r="E47" i="3"/>
  <c r="E43" i="3"/>
  <c r="E41" i="3"/>
  <c r="E40" i="3"/>
  <c r="E37" i="3"/>
  <c r="E48" i="3"/>
  <c r="E38" i="3"/>
  <c r="E15" i="3"/>
  <c r="E20" i="3"/>
  <c r="E29" i="3"/>
  <c r="E27" i="3"/>
  <c r="E22" i="3"/>
  <c r="E12" i="3"/>
  <c r="C51" i="12"/>
  <c r="C49" i="3"/>
  <c r="C51" i="3"/>
  <c r="E51" i="3"/>
  <c r="C50" i="15"/>
  <c r="C34" i="3"/>
  <c r="C52" i="3"/>
  <c r="E52" i="3"/>
  <c r="E10" i="3"/>
  <c r="E10" i="15"/>
  <c r="H10" i="15"/>
  <c r="C35" i="15"/>
  <c r="D53" i="3"/>
  <c r="C53" i="12"/>
  <c r="I53" i="12"/>
  <c r="I51" i="12"/>
  <c r="H55" i="12"/>
  <c r="E17" i="14"/>
  <c r="G55" i="12"/>
  <c r="F17" i="14"/>
  <c r="F55" i="12"/>
  <c r="E55" i="12"/>
  <c r="I37" i="12"/>
  <c r="C37" i="12"/>
  <c r="C54" i="12"/>
  <c r="I54" i="12"/>
  <c r="D55" i="12"/>
  <c r="E49" i="3"/>
  <c r="C53" i="3"/>
  <c r="E53" i="3"/>
  <c r="E34" i="3"/>
  <c r="C52" i="15"/>
  <c r="E52" i="15"/>
  <c r="H52" i="15"/>
  <c r="E50" i="15"/>
  <c r="H50" i="15"/>
  <c r="C53" i="15"/>
  <c r="E35" i="15"/>
  <c r="H35" i="15"/>
  <c r="C55" i="12"/>
  <c r="I55" i="12"/>
  <c r="E53" i="15"/>
  <c r="H53" i="15"/>
  <c r="C54" i="15"/>
  <c r="E54" i="15"/>
  <c r="H54" i="15"/>
</calcChain>
</file>

<file path=xl/sharedStrings.xml><?xml version="1.0" encoding="utf-8"?>
<sst xmlns="http://schemas.openxmlformats.org/spreadsheetml/2006/main" count="297" uniqueCount="129">
  <si>
    <t>(v tis. Kč)</t>
  </si>
  <si>
    <t>Položka rozpočtu</t>
  </si>
  <si>
    <t>Číslo účtu</t>
  </si>
  <si>
    <t>Hlavní činnost</t>
  </si>
  <si>
    <t>Doplňková činnost</t>
  </si>
  <si>
    <t>Celkem</t>
  </si>
  <si>
    <t>Náklady a výdaje</t>
  </si>
  <si>
    <t>Spotřeba materiálu</t>
  </si>
  <si>
    <t>Spotřeba energie</t>
  </si>
  <si>
    <t>Spotřeba ostatních neskladovatelných dodávek</t>
  </si>
  <si>
    <t>Náklady na prodané zboží</t>
  </si>
  <si>
    <t>Opravy a údržba</t>
  </si>
  <si>
    <t>Cestovné</t>
  </si>
  <si>
    <t>Náklady na reprezentaci</t>
  </si>
  <si>
    <t>Ostatní služby</t>
  </si>
  <si>
    <t>Mzdové náklady</t>
  </si>
  <si>
    <t>Zákonné sociální pojištění</t>
  </si>
  <si>
    <t>Ostatní sociální náklady a pojištění</t>
  </si>
  <si>
    <t>525 až 528</t>
  </si>
  <si>
    <t>Daň silniční a daň z nemovitostí</t>
  </si>
  <si>
    <t>531,532</t>
  </si>
  <si>
    <t>Ostatní daně a poplatky</t>
  </si>
  <si>
    <t>Pokuty penále úroky z prodlení</t>
  </si>
  <si>
    <t>541,542</t>
  </si>
  <si>
    <t>Odpis nedobytné pohledávky</t>
  </si>
  <si>
    <t>Jiné ostatní náklady</t>
  </si>
  <si>
    <t>544 až 549</t>
  </si>
  <si>
    <t>Odpisy hmotného a nehmotného majetku</t>
  </si>
  <si>
    <t>Zůstatková cena prodaného NIM a HIM</t>
  </si>
  <si>
    <t>Prodané cenné papíry a vklady</t>
  </si>
  <si>
    <t>Prodaný materiál</t>
  </si>
  <si>
    <t>Tvorba zákonných rezerv a opravných položek</t>
  </si>
  <si>
    <t>Poskytnuté příspěvky</t>
  </si>
  <si>
    <t>581,582</t>
  </si>
  <si>
    <t>Správní a provozní režie</t>
  </si>
  <si>
    <t>Jiné nespecifikované náklady</t>
  </si>
  <si>
    <t>5**</t>
  </si>
  <si>
    <t>Vnitrouniverzitní náklady</t>
  </si>
  <si>
    <t>7**</t>
  </si>
  <si>
    <t>Náklady a výdaje celkem</t>
  </si>
  <si>
    <t>třídy 5, 7</t>
  </si>
  <si>
    <t>Tržby za vlastní výrobky</t>
  </si>
  <si>
    <t>Tržby z prodeje služeb</t>
  </si>
  <si>
    <t>Tržby za prodané zboží</t>
  </si>
  <si>
    <t>Změny stavu zásob</t>
  </si>
  <si>
    <t>61*</t>
  </si>
  <si>
    <t>Aktivace vlastních výkonů</t>
  </si>
  <si>
    <t>62*</t>
  </si>
  <si>
    <t>Jiné ostatní výnosy</t>
  </si>
  <si>
    <t>644 až 649</t>
  </si>
  <si>
    <t>Tržby z prodeje majetku</t>
  </si>
  <si>
    <t>652 až 659</t>
  </si>
  <si>
    <t>Přijaté příspěvky</t>
  </si>
  <si>
    <t>681 až684</t>
  </si>
  <si>
    <t>Provozní příspěvky a dotace ze státního rozpočtu</t>
  </si>
  <si>
    <t>Jiné nespecifikované výnosy</t>
  </si>
  <si>
    <t>6**</t>
  </si>
  <si>
    <t>Vnitrouniverzitní výnosy</t>
  </si>
  <si>
    <t>8**</t>
  </si>
  <si>
    <t>Příjmy a výnosy celkem</t>
  </si>
  <si>
    <t>třídy 6, 8</t>
  </si>
  <si>
    <t xml:space="preserve">Příjmy a výnosy celkem </t>
  </si>
  <si>
    <t xml:space="preserve">Hospodářský výsledek </t>
  </si>
  <si>
    <t>rozdíl 6,8 - 5,7</t>
  </si>
  <si>
    <t xml:space="preserve">Náklady a výdaje  celkem </t>
  </si>
  <si>
    <t>rezerva dek_odmeny,slavistika + UISK</t>
  </si>
  <si>
    <t>rezerva EO_EU projekty-rozpočet</t>
  </si>
  <si>
    <t>ediční náklady_podpora VZ</t>
  </si>
  <si>
    <t>Pekař</t>
  </si>
  <si>
    <t>sbírka UDU - diapozitivy</t>
  </si>
  <si>
    <t>stěhování knihovny - uskladnění</t>
  </si>
  <si>
    <t>Mimodotační činnost</t>
  </si>
  <si>
    <t>Specifický výzkum</t>
  </si>
  <si>
    <t>Vzdělávací činnost</t>
  </si>
  <si>
    <t>340=20 tis.x17 měs.</t>
  </si>
  <si>
    <t>(100 + 340)x 1,36</t>
  </si>
  <si>
    <t>zahraniční cesty/pobyty - dohody</t>
  </si>
  <si>
    <t>Odm.+odv. 1500,-x 30 koord.x6 měs.</t>
  </si>
  <si>
    <t>ERASMUS - / koordinátoři</t>
  </si>
  <si>
    <t>(270x1,36)</t>
  </si>
  <si>
    <t>100 navýšení fondu odměn děkana na (600)</t>
  </si>
  <si>
    <t>spec-vyzkum</t>
  </si>
  <si>
    <t>navýšeno</t>
  </si>
  <si>
    <t>35 tis. X 6 měs. (155x1,36)</t>
  </si>
  <si>
    <t>Tab č.1</t>
  </si>
  <si>
    <t>Projekty</t>
  </si>
  <si>
    <t>Spoluřešitelská provozní dotace ze státního rozpočtu</t>
  </si>
  <si>
    <t>Spoluřešitelská provozní dotace ze SR</t>
  </si>
  <si>
    <t xml:space="preserve">Filozofická fakulta </t>
  </si>
  <si>
    <t>Tab. č. 2</t>
  </si>
  <si>
    <t xml:space="preserve">Filozofická fakulta  </t>
  </si>
  <si>
    <t>údaje v tis. Kč</t>
  </si>
  <si>
    <t>Ř.</t>
  </si>
  <si>
    <t>Položky (původ zdroje)</t>
  </si>
  <si>
    <t>Druh</t>
  </si>
  <si>
    <r>
      <t xml:space="preserve">Hodnota </t>
    </r>
    <r>
      <rPr>
        <b/>
        <sz val="8"/>
        <rFont val="Symbol"/>
        <family val="1"/>
        <charset val="2"/>
      </rPr>
      <t>S</t>
    </r>
  </si>
  <si>
    <t>Investice</t>
  </si>
  <si>
    <t>Neinvestice</t>
  </si>
  <si>
    <t>SR</t>
  </si>
  <si>
    <t>FRIM</t>
  </si>
  <si>
    <t>Ostatní</t>
  </si>
  <si>
    <t>Dokumentace programu MŠMT</t>
  </si>
  <si>
    <t>Stavby a pozemky</t>
  </si>
  <si>
    <t>Stroje a zařízení</t>
  </si>
  <si>
    <t>ICT</t>
  </si>
  <si>
    <t>Jiné</t>
  </si>
  <si>
    <t>Ostatní zdroje MŠMT (FRVŠ, Rozvojové programy, věda a výzkum, atd.)</t>
  </si>
  <si>
    <t>celkem</t>
  </si>
  <si>
    <t>Zdroje z ostatních ministerstev (MK, MZ, atd.)</t>
  </si>
  <si>
    <t>Zdroje z dalších státních organizací (GAČR, IGA, AV atd.)</t>
  </si>
  <si>
    <t>Zdroje z EU</t>
  </si>
  <si>
    <t>Jiné zdroje - FRM</t>
  </si>
  <si>
    <t>Bilance FRIM</t>
  </si>
  <si>
    <t>v tis. Kč</t>
  </si>
  <si>
    <t>Tvorba FRIM (odpisy)</t>
  </si>
  <si>
    <t>Tvorba FRIM (jiné)</t>
  </si>
  <si>
    <t>Čerpání FRIM</t>
  </si>
  <si>
    <t>Provozní rozpočet na rok 2015</t>
  </si>
  <si>
    <t>Kapitálový rozpočet Filozofické fakulty na rok 2015</t>
  </si>
  <si>
    <t>Zůstatek k 1.1.2015</t>
  </si>
  <si>
    <t>Zůstatek k 31.12. 2015</t>
  </si>
  <si>
    <t>N/A</t>
  </si>
  <si>
    <t xml:space="preserve">Porovnání  provozních rozpočtů roku 2015 a 2014 </t>
  </si>
  <si>
    <t>Celkem rozpočet  2015</t>
  </si>
  <si>
    <t>Celkem rozpočet 2014</t>
  </si>
  <si>
    <t>Skutečnost 2014</t>
  </si>
  <si>
    <t>641 až 649</t>
  </si>
  <si>
    <t>Tab č.4</t>
  </si>
  <si>
    <t>Rozpočet 2015/
skutečnost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</si>
</sst>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7" x14ac:knownFonts="1">
    <font>
      <sz val="8"/>
      <name val="Tahoma"/>
      <charset val="238"/>
    </font>
    <font>
      <b/>
      <sz val="8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u/>
      <sz val="10"/>
      <name val="Tahoma"/>
      <family val="2"/>
    </font>
    <font>
      <i/>
      <sz val="10"/>
      <name val="Tahoma"/>
      <family val="2"/>
    </font>
    <font>
      <b/>
      <sz val="9"/>
      <name val="Tahoma"/>
      <family val="2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8"/>
      <name val="Symbol"/>
      <family val="1"/>
      <charset val="2"/>
    </font>
    <font>
      <b/>
      <sz val="11"/>
      <color indexed="10"/>
      <name val="Tahoma"/>
      <family val="2"/>
      <charset val="238"/>
    </font>
    <font>
      <b/>
      <sz val="14"/>
      <name val="Tahoma"/>
      <family val="2"/>
    </font>
    <font>
      <b/>
      <sz val="12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Protection="1"/>
    <xf numFmtId="0" fontId="1" fillId="0" borderId="0" xfId="0" applyFont="1" applyBorder="1" applyProtection="1"/>
    <xf numFmtId="3" fontId="3" fillId="0" borderId="1" xfId="0" applyNumberFormat="1" applyFont="1" applyFill="1" applyBorder="1" applyProtection="1"/>
    <xf numFmtId="0" fontId="3" fillId="0" borderId="2" xfId="0" applyFont="1" applyBorder="1" applyAlignment="1" applyProtection="1">
      <alignment horizontal="center"/>
    </xf>
    <xf numFmtId="3" fontId="3" fillId="2" borderId="2" xfId="0" applyNumberFormat="1" applyFont="1" applyFill="1" applyBorder="1" applyProtection="1">
      <protection locked="0"/>
    </xf>
    <xf numFmtId="3" fontId="3" fillId="0" borderId="3" xfId="0" applyNumberFormat="1" applyFont="1" applyFill="1" applyBorder="1" applyProtection="1"/>
    <xf numFmtId="0" fontId="3" fillId="0" borderId="4" xfId="0" applyFont="1" applyBorder="1" applyProtection="1"/>
    <xf numFmtId="0" fontId="3" fillId="0" borderId="5" xfId="0" applyFont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9" xfId="0" applyFont="1" applyBorder="1" applyAlignment="1" applyProtection="1">
      <alignment horizontal="center"/>
    </xf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0" fontId="3" fillId="0" borderId="10" xfId="0" applyFont="1" applyBorder="1" applyProtection="1"/>
    <xf numFmtId="0" fontId="3" fillId="0" borderId="11" xfId="0" applyFont="1" applyBorder="1" applyAlignment="1" applyProtection="1">
      <alignment horizontal="center"/>
    </xf>
    <xf numFmtId="3" fontId="3" fillId="0" borderId="11" xfId="0" applyNumberFormat="1" applyFont="1" applyFill="1" applyBorder="1" applyProtection="1"/>
    <xf numFmtId="3" fontId="3" fillId="0" borderId="12" xfId="0" applyNumberFormat="1" applyFont="1" applyFill="1" applyBorder="1" applyProtection="1"/>
    <xf numFmtId="3" fontId="3" fillId="0" borderId="13" xfId="0" applyNumberFormat="1" applyFont="1" applyFill="1" applyBorder="1" applyProtection="1"/>
    <xf numFmtId="3" fontId="1" fillId="0" borderId="14" xfId="0" applyNumberFormat="1" applyFont="1" applyFill="1" applyBorder="1" applyProtection="1"/>
    <xf numFmtId="3" fontId="3" fillId="0" borderId="0" xfId="0" applyNumberFormat="1" applyFont="1" applyProtection="1"/>
    <xf numFmtId="0" fontId="1" fillId="0" borderId="15" xfId="0" applyFont="1" applyBorder="1" applyProtection="1"/>
    <xf numFmtId="0" fontId="3" fillId="0" borderId="16" xfId="0" applyFont="1" applyBorder="1" applyAlignment="1" applyProtection="1">
      <alignment horizontal="center"/>
    </xf>
    <xf numFmtId="0" fontId="2" fillId="0" borderId="16" xfId="0" applyFont="1" applyBorder="1" applyProtection="1"/>
    <xf numFmtId="0" fontId="2" fillId="0" borderId="17" xfId="0" applyFont="1" applyBorder="1" applyProtection="1"/>
    <xf numFmtId="0" fontId="3" fillId="0" borderId="18" xfId="0" applyFont="1" applyBorder="1" applyProtection="1"/>
    <xf numFmtId="0" fontId="1" fillId="0" borderId="19" xfId="0" applyFont="1" applyBorder="1" applyProtection="1"/>
    <xf numFmtId="0" fontId="1" fillId="0" borderId="6" xfId="0" applyFont="1" applyBorder="1" applyAlignment="1" applyProtection="1">
      <alignment horizontal="center"/>
    </xf>
    <xf numFmtId="3" fontId="1" fillId="0" borderId="6" xfId="0" applyNumberFormat="1" applyFont="1" applyFill="1" applyBorder="1" applyProtection="1"/>
    <xf numFmtId="3" fontId="1" fillId="0" borderId="7" xfId="0" applyNumberFormat="1" applyFont="1" applyFill="1" applyBorder="1" applyProtection="1"/>
    <xf numFmtId="0" fontId="3" fillId="0" borderId="20" xfId="0" applyFont="1" applyBorder="1" applyProtection="1"/>
    <xf numFmtId="0" fontId="3" fillId="0" borderId="19" xfId="0" applyFont="1" applyBorder="1" applyProtection="1"/>
    <xf numFmtId="3" fontId="1" fillId="2" borderId="2" xfId="0" applyNumberFormat="1" applyFont="1" applyFill="1" applyBorder="1" applyProtection="1">
      <protection locked="0"/>
    </xf>
    <xf numFmtId="0" fontId="5" fillId="0" borderId="0" xfId="0" applyFont="1" applyProtection="1"/>
    <xf numFmtId="0" fontId="6" fillId="0" borderId="0" xfId="0" applyFont="1" applyProtection="1"/>
    <xf numFmtId="0" fontId="2" fillId="3" borderId="0" xfId="0" applyFont="1" applyFill="1" applyProtection="1"/>
    <xf numFmtId="3" fontId="3" fillId="0" borderId="6" xfId="0" applyNumberFormat="1" applyFont="1" applyFill="1" applyBorder="1" applyProtection="1">
      <protection locked="0"/>
    </xf>
    <xf numFmtId="3" fontId="2" fillId="0" borderId="0" xfId="0" applyNumberFormat="1" applyFont="1" applyFill="1" applyProtection="1"/>
    <xf numFmtId="3" fontId="3" fillId="0" borderId="11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1" fillId="0" borderId="11" xfId="0" applyNumberFormat="1" applyFont="1" applyFill="1" applyBorder="1" applyProtection="1"/>
    <xf numFmtId="3" fontId="1" fillId="0" borderId="12" xfId="0" applyNumberFormat="1" applyFont="1" applyFill="1" applyBorder="1" applyProtection="1"/>
    <xf numFmtId="3" fontId="3" fillId="2" borderId="21" xfId="0" applyNumberFormat="1" applyFont="1" applyFill="1" applyBorder="1" applyProtection="1">
      <protection locked="0"/>
    </xf>
    <xf numFmtId="0" fontId="7" fillId="0" borderId="0" xfId="0" applyFont="1" applyProtection="1"/>
    <xf numFmtId="0" fontId="3" fillId="0" borderId="0" xfId="0" applyFont="1" applyBorder="1" applyProtection="1"/>
    <xf numFmtId="0" fontId="4" fillId="0" borderId="0" xfId="0" applyFont="1" applyProtection="1"/>
    <xf numFmtId="3" fontId="3" fillId="0" borderId="0" xfId="0" applyNumberFormat="1" applyFont="1" applyBorder="1" applyProtection="1"/>
    <xf numFmtId="3" fontId="1" fillId="3" borderId="3" xfId="0" applyNumberFormat="1" applyFont="1" applyFill="1" applyBorder="1" applyProtection="1"/>
    <xf numFmtId="3" fontId="9" fillId="0" borderId="0" xfId="0" applyNumberFormat="1" applyFont="1" applyFill="1" applyProtection="1"/>
    <xf numFmtId="3" fontId="1" fillId="3" borderId="6" xfId="0" applyNumberFormat="1" applyFont="1" applyFill="1" applyBorder="1" applyProtection="1">
      <protection locked="0"/>
    </xf>
    <xf numFmtId="3" fontId="1" fillId="3" borderId="7" xfId="0" applyNumberFormat="1" applyFont="1" applyFill="1" applyBorder="1" applyProtection="1"/>
    <xf numFmtId="3" fontId="4" fillId="0" borderId="0" xfId="0" applyNumberFormat="1" applyFont="1" applyProtection="1"/>
    <xf numFmtId="3" fontId="4" fillId="4" borderId="0" xfId="0" applyNumberFormat="1" applyFont="1" applyFill="1" applyProtection="1"/>
    <xf numFmtId="3" fontId="1" fillId="2" borderId="11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/>
    <xf numFmtId="3" fontId="1" fillId="3" borderId="22" xfId="0" applyNumberFormat="1" applyFont="1" applyFill="1" applyBorder="1" applyProtection="1"/>
    <xf numFmtId="3" fontId="1" fillId="3" borderId="6" xfId="0" applyNumberFormat="1" applyFont="1" applyFill="1" applyBorder="1" applyProtection="1"/>
    <xf numFmtId="3" fontId="1" fillId="4" borderId="1" xfId="0" applyNumberFormat="1" applyFont="1" applyFill="1" applyBorder="1" applyProtection="1"/>
    <xf numFmtId="3" fontId="1" fillId="4" borderId="13" xfId="0" applyNumberFormat="1" applyFont="1" applyFill="1" applyBorder="1" applyProtection="1"/>
    <xf numFmtId="3" fontId="1" fillId="5" borderId="14" xfId="0" applyNumberFormat="1" applyFont="1" applyFill="1" applyBorder="1" applyProtection="1"/>
    <xf numFmtId="3" fontId="1" fillId="5" borderId="9" xfId="0" applyNumberFormat="1" applyFont="1" applyFill="1" applyBorder="1" applyProtection="1"/>
    <xf numFmtId="3" fontId="1" fillId="5" borderId="23" xfId="0" applyNumberFormat="1" applyFont="1" applyFill="1" applyBorder="1" applyProtection="1"/>
    <xf numFmtId="3" fontId="3" fillId="0" borderId="0" xfId="0" applyNumberFormat="1" applyFont="1" applyAlignment="1" applyProtection="1">
      <alignment horizontal="center"/>
    </xf>
    <xf numFmtId="3" fontId="8" fillId="4" borderId="0" xfId="0" applyNumberFormat="1" applyFont="1" applyFill="1" applyProtection="1"/>
    <xf numFmtId="3" fontId="9" fillId="3" borderId="6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right"/>
    </xf>
    <xf numFmtId="0" fontId="9" fillId="3" borderId="24" xfId="0" applyFont="1" applyFill="1" applyBorder="1" applyAlignment="1" applyProtection="1">
      <alignment horizontal="right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right"/>
    </xf>
    <xf numFmtId="0" fontId="3" fillId="0" borderId="18" xfId="0" applyFont="1" applyBorder="1" applyAlignment="1" applyProtection="1">
      <alignment horizontal="center"/>
    </xf>
    <xf numFmtId="0" fontId="3" fillId="0" borderId="2" xfId="0" applyFont="1" applyBorder="1" applyProtection="1"/>
    <xf numFmtId="3" fontId="3" fillId="0" borderId="2" xfId="0" applyNumberFormat="1" applyFont="1" applyFill="1" applyBorder="1" applyProtection="1"/>
    <xf numFmtId="3" fontId="3" fillId="2" borderId="3" xfId="0" applyNumberFormat="1" applyFont="1" applyFill="1" applyBorder="1" applyProtection="1">
      <protection locked="0"/>
    </xf>
    <xf numFmtId="3" fontId="3" fillId="2" borderId="28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3" fillId="0" borderId="28" xfId="0" applyNumberFormat="1" applyFont="1" applyBorder="1" applyProtection="1"/>
    <xf numFmtId="0" fontId="1" fillId="0" borderId="19" xfId="0" applyFont="1" applyBorder="1" applyAlignment="1" applyProtection="1">
      <alignment horizontal="center"/>
    </xf>
    <xf numFmtId="0" fontId="1" fillId="0" borderId="6" xfId="0" applyFont="1" applyBorder="1" applyProtection="1"/>
    <xf numFmtId="0" fontId="11" fillId="0" borderId="0" xfId="0" applyFont="1" applyProtection="1"/>
    <xf numFmtId="3" fontId="3" fillId="0" borderId="0" xfId="0" applyNumberFormat="1" applyFont="1" applyAlignment="1" applyProtection="1">
      <alignment horizontal="right"/>
    </xf>
    <xf numFmtId="0" fontId="12" fillId="0" borderId="0" xfId="0" applyFont="1" applyProtection="1"/>
    <xf numFmtId="0" fontId="3" fillId="0" borderId="29" xfId="0" applyFont="1" applyFill="1" applyBorder="1" applyProtection="1">
      <protection locked="0"/>
    </xf>
    <xf numFmtId="0" fontId="3" fillId="0" borderId="29" xfId="0" applyFont="1" applyBorder="1" applyAlignment="1" applyProtection="1">
      <alignment vertical="center"/>
    </xf>
    <xf numFmtId="0" fontId="3" fillId="0" borderId="13" xfId="0" applyFont="1" applyBorder="1" applyProtection="1"/>
    <xf numFmtId="0" fontId="13" fillId="0" borderId="0" xfId="0" applyFont="1" applyAlignment="1" applyProtection="1"/>
    <xf numFmtId="0" fontId="3" fillId="0" borderId="0" xfId="0" applyFont="1" applyFill="1" applyBorder="1" applyProtection="1"/>
    <xf numFmtId="0" fontId="14" fillId="3" borderId="30" xfId="0" applyFont="1" applyFill="1" applyBorder="1" applyProtection="1"/>
    <xf numFmtId="3" fontId="14" fillId="3" borderId="30" xfId="0" applyNumberFormat="1" applyFont="1" applyFill="1" applyBorder="1" applyProtection="1">
      <protection locked="0"/>
    </xf>
    <xf numFmtId="0" fontId="15" fillId="0" borderId="28" xfId="0" applyFont="1" applyBorder="1" applyProtection="1"/>
    <xf numFmtId="3" fontId="15" fillId="0" borderId="28" xfId="0" applyNumberFormat="1" applyFont="1" applyFill="1" applyBorder="1" applyProtection="1"/>
    <xf numFmtId="3" fontId="15" fillId="0" borderId="28" xfId="0" applyNumberFormat="1" applyFont="1" applyFill="1" applyBorder="1" applyProtection="1">
      <protection locked="0"/>
    </xf>
    <xf numFmtId="0" fontId="14" fillId="3" borderId="31" xfId="0" applyFont="1" applyFill="1" applyBorder="1" applyProtection="1"/>
    <xf numFmtId="3" fontId="14" fillId="3" borderId="31" xfId="0" applyNumberFormat="1" applyFont="1" applyFill="1" applyBorder="1" applyProtection="1"/>
    <xf numFmtId="3" fontId="15" fillId="0" borderId="0" xfId="0" applyNumberFormat="1" applyFont="1" applyProtection="1"/>
    <xf numFmtId="3" fontId="15" fillId="0" borderId="0" xfId="0" applyNumberFormat="1" applyFont="1" applyFill="1" applyBorder="1" applyProtection="1"/>
    <xf numFmtId="3" fontId="1" fillId="0" borderId="32" xfId="0" applyNumberFormat="1" applyFont="1" applyFill="1" applyBorder="1" applyProtection="1"/>
    <xf numFmtId="0" fontId="16" fillId="0" borderId="0" xfId="0" applyFont="1" applyProtection="1"/>
    <xf numFmtId="0" fontId="3" fillId="0" borderId="29" xfId="0" applyFont="1" applyBorder="1" applyAlignment="1" applyProtection="1">
      <alignment horizontal="right"/>
    </xf>
    <xf numFmtId="0" fontId="2" fillId="0" borderId="0" xfId="0" applyFont="1" applyFill="1" applyProtection="1"/>
    <xf numFmtId="0" fontId="2" fillId="0" borderId="17" xfId="0" applyFont="1" applyFill="1" applyBorder="1" applyProtection="1"/>
    <xf numFmtId="0" fontId="3" fillId="0" borderId="29" xfId="0" applyFont="1" applyBorder="1" applyAlignment="1" applyProtection="1"/>
    <xf numFmtId="0" fontId="2" fillId="0" borderId="0" xfId="0" applyFont="1" applyAlignment="1" applyProtection="1">
      <alignment wrapText="1"/>
    </xf>
    <xf numFmtId="0" fontId="1" fillId="0" borderId="29" xfId="0" applyFont="1" applyBorder="1" applyProtection="1"/>
    <xf numFmtId="0" fontId="3" fillId="0" borderId="29" xfId="0" applyFont="1" applyBorder="1" applyAlignment="1" applyProtection="1">
      <alignment horizontal="center"/>
    </xf>
    <xf numFmtId="0" fontId="2" fillId="0" borderId="29" xfId="0" applyFont="1" applyBorder="1" applyProtection="1"/>
    <xf numFmtId="3" fontId="3" fillId="0" borderId="29" xfId="0" applyNumberFormat="1" applyFont="1" applyBorder="1" applyProtection="1"/>
    <xf numFmtId="3" fontId="3" fillId="0" borderId="26" xfId="0" applyNumberFormat="1" applyFont="1" applyFill="1" applyBorder="1" applyProtection="1">
      <protection locked="0"/>
    </xf>
    <xf numFmtId="3" fontId="3" fillId="0" borderId="22" xfId="0" applyNumberFormat="1" applyFont="1" applyBorder="1" applyProtection="1"/>
    <xf numFmtId="3" fontId="3" fillId="3" borderId="3" xfId="0" applyNumberFormat="1" applyFont="1" applyFill="1" applyBorder="1" applyProtection="1"/>
    <xf numFmtId="3" fontId="3" fillId="0" borderId="3" xfId="0" applyNumberFormat="1" applyFont="1" applyBorder="1" applyProtection="1"/>
    <xf numFmtId="0" fontId="3" fillId="0" borderId="6" xfId="0" applyFont="1" applyBorder="1" applyAlignment="1" applyProtection="1">
      <alignment horizontal="center"/>
    </xf>
    <xf numFmtId="3" fontId="3" fillId="3" borderId="7" xfId="0" applyNumberFormat="1" applyFont="1" applyFill="1" applyBorder="1" applyProtection="1"/>
    <xf numFmtId="3" fontId="3" fillId="0" borderId="7" xfId="0" applyNumberFormat="1" applyFont="1" applyBorder="1" applyProtection="1"/>
    <xf numFmtId="0" fontId="1" fillId="0" borderId="34" xfId="0" applyFont="1" applyBorder="1" applyProtection="1"/>
    <xf numFmtId="0" fontId="1" fillId="0" borderId="35" xfId="0" applyFont="1" applyBorder="1" applyAlignment="1" applyProtection="1">
      <alignment horizontal="center"/>
    </xf>
    <xf numFmtId="3" fontId="1" fillId="0" borderId="35" xfId="0" applyNumberFormat="1" applyFont="1" applyFill="1" applyBorder="1" applyProtection="1"/>
    <xf numFmtId="3" fontId="1" fillId="3" borderId="37" xfId="0" applyNumberFormat="1" applyFont="1" applyFill="1" applyBorder="1" applyProtection="1"/>
    <xf numFmtId="3" fontId="1" fillId="0" borderId="37" xfId="0" applyNumberFormat="1" applyFont="1" applyBorder="1" applyProtection="1"/>
    <xf numFmtId="3" fontId="3" fillId="0" borderId="21" xfId="0" applyNumberFormat="1" applyFont="1" applyFill="1" applyBorder="1" applyProtection="1">
      <protection locked="0"/>
    </xf>
    <xf numFmtId="3" fontId="3" fillId="3" borderId="1" xfId="0" applyNumberFormat="1" applyFont="1" applyFill="1" applyBorder="1" applyProtection="1"/>
    <xf numFmtId="3" fontId="3" fillId="0" borderId="1" xfId="0" applyNumberFormat="1" applyFont="1" applyBorder="1" applyProtection="1"/>
    <xf numFmtId="3" fontId="3" fillId="3" borderId="13" xfId="0" applyNumberFormat="1" applyFont="1" applyFill="1" applyBorder="1" applyProtection="1"/>
    <xf numFmtId="3" fontId="1" fillId="0" borderId="9" xfId="0" applyNumberFormat="1" applyFont="1" applyFill="1" applyBorder="1" applyProtection="1"/>
    <xf numFmtId="3" fontId="1" fillId="3" borderId="23" xfId="0" applyNumberFormat="1" applyFont="1" applyFill="1" applyBorder="1" applyProtection="1"/>
    <xf numFmtId="3" fontId="1" fillId="0" borderId="34" xfId="0" applyNumberFormat="1" applyFont="1" applyBorder="1" applyProtection="1"/>
    <xf numFmtId="3" fontId="3" fillId="0" borderId="35" xfId="0" applyNumberFormat="1" applyFont="1" applyFill="1" applyBorder="1" applyProtection="1">
      <protection locked="0"/>
    </xf>
    <xf numFmtId="164" fontId="3" fillId="0" borderId="0" xfId="0" applyNumberFormat="1" applyFont="1" applyAlignment="1" applyProtection="1">
      <alignment horizontal="right"/>
    </xf>
    <xf numFmtId="164" fontId="3" fillId="0" borderId="0" xfId="0" applyNumberFormat="1" applyFont="1" applyProtection="1"/>
    <xf numFmtId="164" fontId="3" fillId="0" borderId="29" xfId="0" applyNumberFormat="1" applyFont="1" applyBorder="1" applyAlignment="1" applyProtection="1">
      <alignment horizontal="right"/>
    </xf>
    <xf numFmtId="164" fontId="3" fillId="0" borderId="29" xfId="0" applyNumberFormat="1" applyFont="1" applyBorder="1" applyProtection="1"/>
    <xf numFmtId="164" fontId="3" fillId="6" borderId="22" xfId="0" applyNumberFormat="1" applyFont="1" applyFill="1" applyBorder="1" applyProtection="1"/>
    <xf numFmtId="164" fontId="3" fillId="6" borderId="3" xfId="0" applyNumberFormat="1" applyFont="1" applyFill="1" applyBorder="1" applyProtection="1"/>
    <xf numFmtId="164" fontId="3" fillId="6" borderId="30" xfId="0" applyNumberFormat="1" applyFont="1" applyFill="1" applyBorder="1" applyProtection="1"/>
    <xf numFmtId="164" fontId="3" fillId="6" borderId="31" xfId="0" applyNumberFormat="1" applyFont="1" applyFill="1" applyBorder="1" applyProtection="1"/>
    <xf numFmtId="3" fontId="1" fillId="0" borderId="42" xfId="0" applyNumberFormat="1" applyFont="1" applyBorder="1" applyProtection="1"/>
    <xf numFmtId="164" fontId="3" fillId="6" borderId="24" xfId="0" applyNumberFormat="1" applyFont="1" applyFill="1" applyBorder="1" applyProtection="1"/>
    <xf numFmtId="164" fontId="3" fillId="6" borderId="43" xfId="0" applyNumberFormat="1" applyFont="1" applyFill="1" applyBorder="1" applyProtection="1"/>
    <xf numFmtId="164" fontId="3" fillId="6" borderId="28" xfId="0" applyNumberFormat="1" applyFont="1" applyFill="1" applyBorder="1" applyProtection="1"/>
    <xf numFmtId="0" fontId="3" fillId="0" borderId="29" xfId="0" applyFont="1" applyBorder="1" applyAlignment="1" applyProtection="1">
      <alignment horizontal="right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 wrapText="1"/>
    </xf>
    <xf numFmtId="0" fontId="9" fillId="2" borderId="35" xfId="0" applyFont="1" applyFill="1" applyBorder="1" applyAlignment="1" applyProtection="1">
      <alignment horizontal="center" vertical="center" wrapText="1"/>
    </xf>
    <xf numFmtId="0" fontId="9" fillId="3" borderId="36" xfId="0" applyFont="1" applyFill="1" applyBorder="1" applyAlignment="1" applyProtection="1">
      <alignment horizontal="center" vertical="center"/>
    </xf>
    <xf numFmtId="0" fontId="9" fillId="3" borderId="37" xfId="0" applyFont="1" applyFill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164" fontId="3" fillId="6" borderId="40" xfId="0" applyNumberFormat="1" applyFont="1" applyFill="1" applyBorder="1" applyAlignment="1" applyProtection="1">
      <alignment horizontal="center" vertical="center" wrapText="1"/>
    </xf>
    <xf numFmtId="164" fontId="3" fillId="6" borderId="41" xfId="0" applyNumberFormat="1" applyFont="1" applyFill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66"/>
  <sheetViews>
    <sheetView topLeftCell="A25" zoomScale="85" workbookViewId="0">
      <selection activeCell="A55" sqref="A55:XFD57"/>
    </sheetView>
  </sheetViews>
  <sheetFormatPr defaultColWidth="9" defaultRowHeight="12.75" x14ac:dyDescent="0.2"/>
  <cols>
    <col min="1" max="1" width="44" style="3" customWidth="1"/>
    <col min="2" max="2" width="14.6640625" style="3" customWidth="1"/>
    <col min="3" max="3" width="16" style="3" customWidth="1"/>
    <col min="4" max="5" width="15.83203125" style="3" customWidth="1"/>
    <col min="6" max="16384" width="9" style="3"/>
  </cols>
  <sheetData>
    <row r="1" spans="1:5" ht="14.25" x14ac:dyDescent="0.2">
      <c r="A1" s="101" t="s">
        <v>117</v>
      </c>
      <c r="B1" s="2"/>
      <c r="E1" s="4" t="s">
        <v>84</v>
      </c>
    </row>
    <row r="2" spans="1:5" x14ac:dyDescent="0.2">
      <c r="A2" s="1"/>
      <c r="B2" s="2"/>
      <c r="E2" s="4"/>
    </row>
    <row r="3" spans="1:5" x14ac:dyDescent="0.2">
      <c r="A3" s="46" t="s">
        <v>90</v>
      </c>
      <c r="B3" s="2"/>
      <c r="E3" s="4"/>
    </row>
    <row r="4" spans="1:5" ht="13.5" thickBot="1" x14ac:dyDescent="0.25">
      <c r="B4" s="2"/>
      <c r="C4" s="143" t="s">
        <v>0</v>
      </c>
      <c r="D4" s="143"/>
      <c r="E4" s="143"/>
    </row>
    <row r="5" spans="1:5" x14ac:dyDescent="0.2">
      <c r="A5" s="144" t="s">
        <v>1</v>
      </c>
      <c r="B5" s="146" t="s">
        <v>2</v>
      </c>
      <c r="C5" s="148" t="s">
        <v>3</v>
      </c>
      <c r="D5" s="148" t="s">
        <v>4</v>
      </c>
      <c r="E5" s="150" t="s">
        <v>5</v>
      </c>
    </row>
    <row r="6" spans="1:5" ht="13.5" thickBot="1" x14ac:dyDescent="0.25">
      <c r="A6" s="145"/>
      <c r="B6" s="147"/>
      <c r="C6" s="149"/>
      <c r="D6" s="149"/>
      <c r="E6" s="151"/>
    </row>
    <row r="7" spans="1:5" ht="9" customHeight="1" thickBot="1" x14ac:dyDescent="0.25"/>
    <row r="8" spans="1:5" s="2" customFormat="1" x14ac:dyDescent="0.2">
      <c r="A8" s="24" t="s">
        <v>6</v>
      </c>
      <c r="B8" s="25"/>
      <c r="C8" s="26"/>
      <c r="D8" s="26"/>
      <c r="E8" s="27"/>
    </row>
    <row r="9" spans="1:5" x14ac:dyDescent="0.2">
      <c r="A9" s="28" t="s">
        <v>7</v>
      </c>
      <c r="B9" s="8">
        <v>501</v>
      </c>
      <c r="C9" s="9">
        <f>'Tab 2 - Provozní -  rozpis'!C12</f>
        <v>30846</v>
      </c>
      <c r="D9" s="9">
        <f>'Tab 2 - Provozní -  rozpis'!H12</f>
        <v>200</v>
      </c>
      <c r="E9" s="10">
        <f>C9+D9</f>
        <v>31046</v>
      </c>
    </row>
    <row r="10" spans="1:5" x14ac:dyDescent="0.2">
      <c r="A10" s="28" t="s">
        <v>8</v>
      </c>
      <c r="B10" s="8">
        <v>502</v>
      </c>
      <c r="C10" s="9">
        <f>'Tab 2 - Provozní -  rozpis'!C13</f>
        <v>6500</v>
      </c>
      <c r="D10" s="9">
        <f>'Tab 2 - Provozní -  rozpis'!H13</f>
        <v>50</v>
      </c>
      <c r="E10" s="10">
        <f t="shared" ref="E10:E34" si="0">C10+D10</f>
        <v>6550</v>
      </c>
    </row>
    <row r="11" spans="1:5" x14ac:dyDescent="0.2">
      <c r="A11" s="28" t="s">
        <v>9</v>
      </c>
      <c r="B11" s="8">
        <v>503</v>
      </c>
      <c r="C11" s="9">
        <f>'Tab 2 - Provozní -  rozpis'!C14</f>
        <v>0</v>
      </c>
      <c r="D11" s="9">
        <f>'Tab 2 - Provozní -  rozpis'!H14</f>
        <v>0</v>
      </c>
      <c r="E11" s="10">
        <f t="shared" si="0"/>
        <v>0</v>
      </c>
    </row>
    <row r="12" spans="1:5" x14ac:dyDescent="0.2">
      <c r="A12" s="28" t="s">
        <v>10</v>
      </c>
      <c r="B12" s="8">
        <v>504</v>
      </c>
      <c r="C12" s="9">
        <f>'Tab 2 - Provozní -  rozpis'!C15</f>
        <v>0</v>
      </c>
      <c r="D12" s="9">
        <f>'Tab 2 - Provozní -  rozpis'!H15</f>
        <v>0</v>
      </c>
      <c r="E12" s="10">
        <f t="shared" si="0"/>
        <v>0</v>
      </c>
    </row>
    <row r="13" spans="1:5" x14ac:dyDescent="0.2">
      <c r="A13" s="28" t="s">
        <v>11</v>
      </c>
      <c r="B13" s="8">
        <v>511</v>
      </c>
      <c r="C13" s="9">
        <f>'Tab 2 - Provozní -  rozpis'!C16</f>
        <v>5215</v>
      </c>
      <c r="D13" s="9">
        <f>'Tab 2 - Provozní -  rozpis'!H16</f>
        <v>4</v>
      </c>
      <c r="E13" s="10">
        <f t="shared" si="0"/>
        <v>5219</v>
      </c>
    </row>
    <row r="14" spans="1:5" x14ac:dyDescent="0.2">
      <c r="A14" s="28" t="s">
        <v>12</v>
      </c>
      <c r="B14" s="8">
        <v>512</v>
      </c>
      <c r="C14" s="9">
        <f>'Tab 2 - Provozní -  rozpis'!C17</f>
        <v>12500</v>
      </c>
      <c r="D14" s="9">
        <f>'Tab 2 - Provozní -  rozpis'!H17</f>
        <v>0</v>
      </c>
      <c r="E14" s="10">
        <f>C14+D14</f>
        <v>12500</v>
      </c>
    </row>
    <row r="15" spans="1:5" x14ac:dyDescent="0.2">
      <c r="A15" s="28" t="s">
        <v>13</v>
      </c>
      <c r="B15" s="8">
        <v>513</v>
      </c>
      <c r="C15" s="9">
        <f>'Tab 2 - Provozní -  rozpis'!C18</f>
        <v>1020</v>
      </c>
      <c r="D15" s="9">
        <f>'Tab 2 - Provozní -  rozpis'!H18</f>
        <v>230</v>
      </c>
      <c r="E15" s="10">
        <f t="shared" si="0"/>
        <v>1250</v>
      </c>
    </row>
    <row r="16" spans="1:5" x14ac:dyDescent="0.2">
      <c r="A16" s="28" t="s">
        <v>14</v>
      </c>
      <c r="B16" s="8">
        <v>518</v>
      </c>
      <c r="C16" s="9">
        <f>'Tab 2 - Provozní -  rozpis'!C19</f>
        <v>55520</v>
      </c>
      <c r="D16" s="9">
        <f>'Tab 2 - Provozní -  rozpis'!H19</f>
        <v>694</v>
      </c>
      <c r="E16" s="10">
        <f t="shared" si="0"/>
        <v>56214</v>
      </c>
    </row>
    <row r="17" spans="1:5" x14ac:dyDescent="0.2">
      <c r="A17" s="28" t="s">
        <v>15</v>
      </c>
      <c r="B17" s="8">
        <v>521</v>
      </c>
      <c r="C17" s="9">
        <f>'Tab 2 - Provozní -  rozpis'!C20</f>
        <v>280961</v>
      </c>
      <c r="D17" s="9">
        <f>'Tab 2 - Provozní -  rozpis'!H20</f>
        <v>1200</v>
      </c>
      <c r="E17" s="10">
        <f>C17+D17</f>
        <v>282161</v>
      </c>
    </row>
    <row r="18" spans="1:5" x14ac:dyDescent="0.2">
      <c r="A18" s="28" t="s">
        <v>16</v>
      </c>
      <c r="B18" s="8">
        <v>524</v>
      </c>
      <c r="C18" s="9">
        <f>'Tab 2 - Provozní -  rozpis'!C21</f>
        <v>88461</v>
      </c>
      <c r="D18" s="9">
        <f>'Tab 2 - Provozní -  rozpis'!H21</f>
        <v>400</v>
      </c>
      <c r="E18" s="10">
        <f>C18+D18</f>
        <v>88861</v>
      </c>
    </row>
    <row r="19" spans="1:5" x14ac:dyDescent="0.2">
      <c r="A19" s="28" t="s">
        <v>17</v>
      </c>
      <c r="B19" s="8" t="s">
        <v>18</v>
      </c>
      <c r="C19" s="9">
        <f>'Tab 2 - Provozní -  rozpis'!C22</f>
        <v>7094</v>
      </c>
      <c r="D19" s="9">
        <f>'Tab 2 - Provozní -  rozpis'!H22</f>
        <v>23</v>
      </c>
      <c r="E19" s="10">
        <f>C19+D19</f>
        <v>7117</v>
      </c>
    </row>
    <row r="20" spans="1:5" x14ac:dyDescent="0.2">
      <c r="A20" s="28" t="s">
        <v>19</v>
      </c>
      <c r="B20" s="8" t="s">
        <v>20</v>
      </c>
      <c r="C20" s="9">
        <f>'Tab 2 - Provozní -  rozpis'!C23</f>
        <v>9</v>
      </c>
      <c r="D20" s="9">
        <f>'Tab 2 - Provozní -  rozpis'!H23</f>
        <v>0</v>
      </c>
      <c r="E20" s="10">
        <f t="shared" si="0"/>
        <v>9</v>
      </c>
    </row>
    <row r="21" spans="1:5" x14ac:dyDescent="0.2">
      <c r="A21" s="28" t="s">
        <v>21</v>
      </c>
      <c r="B21" s="8">
        <v>538</v>
      </c>
      <c r="C21" s="9">
        <f>'Tab 2 - Provozní -  rozpis'!C24</f>
        <v>3</v>
      </c>
      <c r="D21" s="9">
        <f>'Tab 2 - Provozní -  rozpis'!H24</f>
        <v>0</v>
      </c>
      <c r="E21" s="10">
        <f t="shared" si="0"/>
        <v>3</v>
      </c>
    </row>
    <row r="22" spans="1:5" x14ac:dyDescent="0.2">
      <c r="A22" s="28" t="s">
        <v>22</v>
      </c>
      <c r="B22" s="8" t="s">
        <v>23</v>
      </c>
      <c r="C22" s="9">
        <f>'Tab 2 - Provozní -  rozpis'!C25</f>
        <v>4</v>
      </c>
      <c r="D22" s="9">
        <f>'Tab 2 - Provozní -  rozpis'!H25</f>
        <v>0</v>
      </c>
      <c r="E22" s="10">
        <f t="shared" si="0"/>
        <v>4</v>
      </c>
    </row>
    <row r="23" spans="1:5" x14ac:dyDescent="0.2">
      <c r="A23" s="28" t="s">
        <v>24</v>
      </c>
      <c r="B23" s="8">
        <v>543</v>
      </c>
      <c r="C23" s="9">
        <f>'Tab 2 - Provozní -  rozpis'!C26</f>
        <v>0</v>
      </c>
      <c r="D23" s="9">
        <f>'Tab 2 - Provozní -  rozpis'!H26</f>
        <v>0</v>
      </c>
      <c r="E23" s="10">
        <f t="shared" si="0"/>
        <v>0</v>
      </c>
    </row>
    <row r="24" spans="1:5" x14ac:dyDescent="0.2">
      <c r="A24" s="28" t="s">
        <v>25</v>
      </c>
      <c r="B24" s="8" t="s">
        <v>26</v>
      </c>
      <c r="C24" s="9">
        <f>'Tab 2 - Provozní -  rozpis'!C27</f>
        <v>118971</v>
      </c>
      <c r="D24" s="9">
        <f>'Tab 2 - Provozní -  rozpis'!H27</f>
        <v>135</v>
      </c>
      <c r="E24" s="10">
        <f t="shared" si="0"/>
        <v>119106</v>
      </c>
    </row>
    <row r="25" spans="1:5" x14ac:dyDescent="0.2">
      <c r="A25" s="28" t="s">
        <v>27</v>
      </c>
      <c r="B25" s="8">
        <v>551</v>
      </c>
      <c r="C25" s="9">
        <f>'Tab 2 - Provozní -  rozpis'!C28</f>
        <v>25000</v>
      </c>
      <c r="D25" s="9">
        <f>'Tab 2 - Provozní -  rozpis'!H28</f>
        <v>0</v>
      </c>
      <c r="E25" s="10">
        <f t="shared" si="0"/>
        <v>25000</v>
      </c>
    </row>
    <row r="26" spans="1:5" x14ac:dyDescent="0.2">
      <c r="A26" s="28" t="s">
        <v>28</v>
      </c>
      <c r="B26" s="8">
        <v>552</v>
      </c>
      <c r="C26" s="9">
        <f>'Tab 2 - Provozní -  rozpis'!C29</f>
        <v>0</v>
      </c>
      <c r="D26" s="9">
        <f>'Tab 2 - Provozní -  rozpis'!H29</f>
        <v>0</v>
      </c>
      <c r="E26" s="10">
        <f t="shared" si="0"/>
        <v>0</v>
      </c>
    </row>
    <row r="27" spans="1:5" x14ac:dyDescent="0.2">
      <c r="A27" s="28" t="s">
        <v>29</v>
      </c>
      <c r="B27" s="8">
        <v>553</v>
      </c>
      <c r="C27" s="9">
        <f>'Tab 2 - Provozní -  rozpis'!C30</f>
        <v>0</v>
      </c>
      <c r="D27" s="9">
        <f>'Tab 2 - Provozní -  rozpis'!H30</f>
        <v>0</v>
      </c>
      <c r="E27" s="10">
        <f t="shared" si="0"/>
        <v>0</v>
      </c>
    </row>
    <row r="28" spans="1:5" x14ac:dyDescent="0.2">
      <c r="A28" s="28" t="s">
        <v>30</v>
      </c>
      <c r="B28" s="8">
        <v>554</v>
      </c>
      <c r="C28" s="9">
        <f>'Tab 2 - Provozní -  rozpis'!C31</f>
        <v>0</v>
      </c>
      <c r="D28" s="9">
        <f>'Tab 2 - Provozní -  rozpis'!H31</f>
        <v>0</v>
      </c>
      <c r="E28" s="10">
        <f t="shared" si="0"/>
        <v>0</v>
      </c>
    </row>
    <row r="29" spans="1:5" x14ac:dyDescent="0.2">
      <c r="A29" s="28" t="s">
        <v>31</v>
      </c>
      <c r="B29" s="8">
        <v>559</v>
      </c>
      <c r="C29" s="9">
        <f>'Tab 2 - Provozní -  rozpis'!C32</f>
        <v>0</v>
      </c>
      <c r="D29" s="9">
        <f>'Tab 2 - Provozní -  rozpis'!H32</f>
        <v>0</v>
      </c>
      <c r="E29" s="10">
        <f t="shared" si="0"/>
        <v>0</v>
      </c>
    </row>
    <row r="30" spans="1:5" x14ac:dyDescent="0.2">
      <c r="A30" s="28" t="s">
        <v>32</v>
      </c>
      <c r="B30" s="8" t="s">
        <v>33</v>
      </c>
      <c r="C30" s="9">
        <f>'Tab 2 - Provozní -  rozpis'!C33</f>
        <v>0</v>
      </c>
      <c r="D30" s="9">
        <f>'Tab 2 - Provozní -  rozpis'!H33</f>
        <v>0</v>
      </c>
      <c r="E30" s="10">
        <f t="shared" si="0"/>
        <v>0</v>
      </c>
    </row>
    <row r="31" spans="1:5" x14ac:dyDescent="0.2">
      <c r="A31" s="28" t="s">
        <v>34</v>
      </c>
      <c r="B31" s="8" t="str">
        <f>'Tab 2 - Provozní -  rozpis'!B34</f>
        <v>N/A</v>
      </c>
      <c r="C31" s="9"/>
      <c r="D31" s="9"/>
      <c r="E31" s="10"/>
    </row>
    <row r="32" spans="1:5" x14ac:dyDescent="0.2">
      <c r="A32" s="28" t="s">
        <v>35</v>
      </c>
      <c r="B32" s="8" t="s">
        <v>36</v>
      </c>
      <c r="C32" s="9">
        <f>'Tab 2 - Provozní -  rozpis'!C35</f>
        <v>0</v>
      </c>
      <c r="D32" s="9">
        <f>'Tab 2 - Provozní -  rozpis'!H35</f>
        <v>1400</v>
      </c>
      <c r="E32" s="10">
        <f>C32+D32</f>
        <v>1400</v>
      </c>
    </row>
    <row r="33" spans="1:5" x14ac:dyDescent="0.2">
      <c r="A33" s="28" t="s">
        <v>37</v>
      </c>
      <c r="B33" s="8" t="s">
        <v>38</v>
      </c>
      <c r="C33" s="9">
        <f>'Tab 2 - Provozní -  rozpis'!C36</f>
        <v>20500</v>
      </c>
      <c r="D33" s="9">
        <f>'Tab 2 - Provozní -  rozpis'!H36</f>
        <v>25</v>
      </c>
      <c r="E33" s="10">
        <f t="shared" si="0"/>
        <v>20525</v>
      </c>
    </row>
    <row r="34" spans="1:5" ht="13.5" thickBot="1" x14ac:dyDescent="0.25">
      <c r="A34" s="29" t="s">
        <v>39</v>
      </c>
      <c r="B34" s="30" t="s">
        <v>40</v>
      </c>
      <c r="C34" s="31">
        <f>SUM(C9:C33)</f>
        <v>652604</v>
      </c>
      <c r="D34" s="31">
        <f>SUM(D9:D33)</f>
        <v>4361</v>
      </c>
      <c r="E34" s="32">
        <f t="shared" si="0"/>
        <v>656965</v>
      </c>
    </row>
    <row r="35" spans="1:5" ht="10.5" customHeight="1" x14ac:dyDescent="0.2">
      <c r="C35" s="15"/>
      <c r="D35" s="15"/>
      <c r="E35" s="15"/>
    </row>
    <row r="36" spans="1:5" ht="13.5" thickBot="1" x14ac:dyDescent="0.25">
      <c r="A36" s="6" t="s">
        <v>59</v>
      </c>
      <c r="B36" s="2"/>
      <c r="C36" s="16"/>
      <c r="D36" s="16"/>
      <c r="E36" s="16"/>
    </row>
    <row r="37" spans="1:5" x14ac:dyDescent="0.2">
      <c r="A37" s="33" t="s">
        <v>41</v>
      </c>
      <c r="B37" s="18">
        <v>601</v>
      </c>
      <c r="C37" s="45">
        <f>'Tab 2 - Provozní -  rozpis'!C39</f>
        <v>0</v>
      </c>
      <c r="D37" s="45">
        <f>'Tab 2 - Provozní -  rozpis'!H39</f>
        <v>0</v>
      </c>
      <c r="E37" s="7">
        <f t="shared" ref="E37:E49" si="1">C37+D37</f>
        <v>0</v>
      </c>
    </row>
    <row r="38" spans="1:5" x14ac:dyDescent="0.2">
      <c r="A38" s="28" t="s">
        <v>42</v>
      </c>
      <c r="B38" s="8">
        <v>602</v>
      </c>
      <c r="C38" s="9">
        <f>'Tab 2 - Provozní -  rozpis'!C40</f>
        <v>58500</v>
      </c>
      <c r="D38" s="9">
        <f>'Tab 2 - Provozní -  rozpis'!H40</f>
        <v>4405</v>
      </c>
      <c r="E38" s="10">
        <f t="shared" si="1"/>
        <v>62905</v>
      </c>
    </row>
    <row r="39" spans="1:5" x14ac:dyDescent="0.2">
      <c r="A39" s="28" t="s">
        <v>43</v>
      </c>
      <c r="B39" s="8">
        <v>604</v>
      </c>
      <c r="C39" s="9">
        <f>'Tab 2 - Provozní -  rozpis'!C41</f>
        <v>0</v>
      </c>
      <c r="D39" s="9">
        <f>'Tab 2 - Provozní -  rozpis'!H41</f>
        <v>0</v>
      </c>
      <c r="E39" s="10">
        <f t="shared" si="1"/>
        <v>0</v>
      </c>
    </row>
    <row r="40" spans="1:5" x14ac:dyDescent="0.2">
      <c r="A40" s="28" t="s">
        <v>44</v>
      </c>
      <c r="B40" s="8" t="s">
        <v>45</v>
      </c>
      <c r="C40" s="9">
        <f>'Tab 2 - Provozní -  rozpis'!C42</f>
        <v>0</v>
      </c>
      <c r="D40" s="9">
        <f>'Tab 2 - Provozní -  rozpis'!H42</f>
        <v>0</v>
      </c>
      <c r="E40" s="10">
        <f t="shared" si="1"/>
        <v>0</v>
      </c>
    </row>
    <row r="41" spans="1:5" x14ac:dyDescent="0.2">
      <c r="A41" s="28" t="s">
        <v>46</v>
      </c>
      <c r="B41" s="8" t="s">
        <v>47</v>
      </c>
      <c r="C41" s="9">
        <f>'Tab 2 - Provozní -  rozpis'!C43</f>
        <v>0</v>
      </c>
      <c r="D41" s="9">
        <f>'Tab 2 - Provozní -  rozpis'!H43</f>
        <v>0</v>
      </c>
      <c r="E41" s="10">
        <f t="shared" si="1"/>
        <v>0</v>
      </c>
    </row>
    <row r="42" spans="1:5" x14ac:dyDescent="0.2">
      <c r="A42" s="28" t="s">
        <v>48</v>
      </c>
      <c r="B42" s="8" t="s">
        <v>49</v>
      </c>
      <c r="C42" s="9">
        <f>'Tab 2 - Provozní -  rozpis'!C44</f>
        <v>59572</v>
      </c>
      <c r="D42" s="9">
        <f>'Tab 2 - Provozní -  rozpis'!H44</f>
        <v>0</v>
      </c>
      <c r="E42" s="10">
        <f t="shared" si="1"/>
        <v>59572</v>
      </c>
    </row>
    <row r="43" spans="1:5" x14ac:dyDescent="0.2">
      <c r="A43" s="28" t="s">
        <v>50</v>
      </c>
      <c r="B43" s="8" t="s">
        <v>51</v>
      </c>
      <c r="C43" s="9">
        <f>'Tab 2 - Provozní -  rozpis'!C45</f>
        <v>0</v>
      </c>
      <c r="D43" s="9">
        <f>'Tab 2 - Provozní -  rozpis'!H45</f>
        <v>0</v>
      </c>
      <c r="E43" s="10">
        <f t="shared" si="1"/>
        <v>0</v>
      </c>
    </row>
    <row r="44" spans="1:5" x14ac:dyDescent="0.2">
      <c r="A44" s="28" t="s">
        <v>52</v>
      </c>
      <c r="B44" s="8" t="s">
        <v>53</v>
      </c>
      <c r="C44" s="9">
        <f>'Tab 2 - Provozní -  rozpis'!C46</f>
        <v>0</v>
      </c>
      <c r="D44" s="9">
        <f>'Tab 2 - Provozní -  rozpis'!H46</f>
        <v>0</v>
      </c>
      <c r="E44" s="10">
        <f t="shared" si="1"/>
        <v>0</v>
      </c>
    </row>
    <row r="45" spans="1:5" x14ac:dyDescent="0.2">
      <c r="A45" s="28" t="s">
        <v>54</v>
      </c>
      <c r="B45" s="8">
        <v>691</v>
      </c>
      <c r="C45" s="9">
        <f>'Tab 2 - Provozní -  rozpis'!C47</f>
        <v>533356</v>
      </c>
      <c r="D45" s="9">
        <f>'Tab 2 - Provozní -  rozpis'!H47</f>
        <v>0</v>
      </c>
      <c r="E45" s="10">
        <f t="shared" si="1"/>
        <v>533356</v>
      </c>
    </row>
    <row r="46" spans="1:5" x14ac:dyDescent="0.2">
      <c r="A46" s="28" t="s">
        <v>86</v>
      </c>
      <c r="B46" s="8">
        <v>692</v>
      </c>
      <c r="C46" s="9">
        <f>'Tab 2 - Provozní -  rozpis'!C48</f>
        <v>0</v>
      </c>
      <c r="D46" s="9">
        <f>'Tab 2 - Provozní -  rozpis'!H48</f>
        <v>0</v>
      </c>
      <c r="E46" s="10">
        <f t="shared" si="1"/>
        <v>0</v>
      </c>
    </row>
    <row r="47" spans="1:5" x14ac:dyDescent="0.2">
      <c r="A47" s="28" t="s">
        <v>55</v>
      </c>
      <c r="B47" s="8" t="s">
        <v>56</v>
      </c>
      <c r="C47" s="9">
        <f>'Tab 2 - Provozní -  rozpis'!C49</f>
        <v>0</v>
      </c>
      <c r="D47" s="9">
        <f>'Tab 2 - Provozní -  rozpis'!H49</f>
        <v>0</v>
      </c>
      <c r="E47" s="10">
        <f t="shared" si="1"/>
        <v>0</v>
      </c>
    </row>
    <row r="48" spans="1:5" x14ac:dyDescent="0.2">
      <c r="A48" s="28" t="s">
        <v>57</v>
      </c>
      <c r="B48" s="8" t="s">
        <v>58</v>
      </c>
      <c r="C48" s="9">
        <f>'Tab 2 - Provozní -  rozpis'!C50</f>
        <v>1000</v>
      </c>
      <c r="D48" s="9">
        <f>'Tab 2 - Provozní -  rozpis'!H50</f>
        <v>132</v>
      </c>
      <c r="E48" s="10">
        <f t="shared" si="1"/>
        <v>1132</v>
      </c>
    </row>
    <row r="49" spans="1:6" ht="13.5" thickBot="1" x14ac:dyDescent="0.25">
      <c r="A49" s="29" t="s">
        <v>59</v>
      </c>
      <c r="B49" s="30" t="s">
        <v>60</v>
      </c>
      <c r="C49" s="31">
        <f>SUM(C37:C48)</f>
        <v>652428</v>
      </c>
      <c r="D49" s="31">
        <f>SUM(D38:D48)</f>
        <v>4537</v>
      </c>
      <c r="E49" s="32">
        <f t="shared" si="1"/>
        <v>656965</v>
      </c>
    </row>
    <row r="50" spans="1:6" ht="9" customHeight="1" thickBot="1" x14ac:dyDescent="0.25">
      <c r="C50" s="15"/>
      <c r="D50" s="15"/>
      <c r="E50" s="15"/>
    </row>
    <row r="51" spans="1:6" x14ac:dyDescent="0.2">
      <c r="A51" s="17" t="s">
        <v>61</v>
      </c>
      <c r="B51" s="18" t="s">
        <v>60</v>
      </c>
      <c r="C51" s="19">
        <f>C49</f>
        <v>652428</v>
      </c>
      <c r="D51" s="19">
        <f>D49</f>
        <v>4537</v>
      </c>
      <c r="E51" s="7">
        <f>C51+D51</f>
        <v>656965</v>
      </c>
    </row>
    <row r="52" spans="1:6" ht="13.5" thickBot="1" x14ac:dyDescent="0.25">
      <c r="A52" s="11" t="s">
        <v>64</v>
      </c>
      <c r="B52" s="12" t="s">
        <v>40</v>
      </c>
      <c r="C52" s="20">
        <f>C34</f>
        <v>652604</v>
      </c>
      <c r="D52" s="20">
        <f>D34</f>
        <v>4361</v>
      </c>
      <c r="E52" s="21">
        <f>C52+D52</f>
        <v>656965</v>
      </c>
    </row>
    <row r="53" spans="1:6" ht="13.5" thickBot="1" x14ac:dyDescent="0.25">
      <c r="A53" s="13" t="s">
        <v>62</v>
      </c>
      <c r="B53" s="14" t="s">
        <v>63</v>
      </c>
      <c r="C53" s="22">
        <f>C51-C52</f>
        <v>-176</v>
      </c>
      <c r="D53" s="22">
        <f>D51-D52</f>
        <v>176</v>
      </c>
      <c r="E53" s="100">
        <f>C53+D53</f>
        <v>0</v>
      </c>
    </row>
    <row r="54" spans="1:6" x14ac:dyDescent="0.2">
      <c r="C54" s="15"/>
      <c r="D54" s="15"/>
      <c r="E54" s="15"/>
    </row>
    <row r="55" spans="1:6" hidden="1" x14ac:dyDescent="0.2">
      <c r="A55" s="38" t="s">
        <v>78</v>
      </c>
      <c r="C55" s="38">
        <v>400</v>
      </c>
      <c r="D55" s="3" t="s">
        <v>77</v>
      </c>
      <c r="F55" s="3" t="s">
        <v>79</v>
      </c>
    </row>
    <row r="56" spans="1:6" hidden="1" x14ac:dyDescent="0.2">
      <c r="A56" s="3" t="s">
        <v>76</v>
      </c>
      <c r="C56" s="37">
        <v>500</v>
      </c>
      <c r="D56" s="37" t="s">
        <v>82</v>
      </c>
    </row>
    <row r="57" spans="1:6" hidden="1" x14ac:dyDescent="0.2">
      <c r="A57" s="3" t="s">
        <v>70</v>
      </c>
      <c r="C57" s="3">
        <v>100</v>
      </c>
      <c r="D57" s="3" t="s">
        <v>81</v>
      </c>
    </row>
    <row r="58" spans="1:6" hidden="1" x14ac:dyDescent="0.2">
      <c r="A58" s="3" t="s">
        <v>68</v>
      </c>
      <c r="C58" s="3">
        <v>80</v>
      </c>
      <c r="D58" s="3" t="s">
        <v>81</v>
      </c>
    </row>
    <row r="59" spans="1:6" hidden="1" x14ac:dyDescent="0.2">
      <c r="A59" s="3" t="s">
        <v>69</v>
      </c>
      <c r="C59" s="3">
        <v>50</v>
      </c>
      <c r="D59" s="3" t="s">
        <v>81</v>
      </c>
    </row>
    <row r="60" spans="1:6" hidden="1" x14ac:dyDescent="0.2">
      <c r="A60" s="38" t="s">
        <v>65</v>
      </c>
      <c r="C60" s="38">
        <v>600</v>
      </c>
      <c r="D60" s="3" t="s">
        <v>75</v>
      </c>
      <c r="E60" s="3" t="s">
        <v>74</v>
      </c>
      <c r="F60" s="3" t="s">
        <v>80</v>
      </c>
    </row>
    <row r="61" spans="1:6" hidden="1" x14ac:dyDescent="0.2">
      <c r="A61" s="38" t="s">
        <v>66</v>
      </c>
      <c r="C61" s="38">
        <v>211</v>
      </c>
      <c r="D61" s="3" t="s">
        <v>83</v>
      </c>
    </row>
    <row r="62" spans="1:6" hidden="1" x14ac:dyDescent="0.2">
      <c r="A62" s="3" t="s">
        <v>67</v>
      </c>
      <c r="C62" s="37">
        <v>250</v>
      </c>
      <c r="D62" s="3" t="s">
        <v>81</v>
      </c>
    </row>
    <row r="63" spans="1:6" hidden="1" x14ac:dyDescent="0.2">
      <c r="D63" s="37"/>
    </row>
    <row r="64" spans="1:6" hidden="1" x14ac:dyDescent="0.2">
      <c r="A64" s="36"/>
    </row>
    <row r="65" spans="3:3" hidden="1" x14ac:dyDescent="0.2"/>
    <row r="66" spans="3:3" hidden="1" x14ac:dyDescent="0.2">
      <c r="C66" s="3">
        <f>SUM(C55:C64)</f>
        <v>2191</v>
      </c>
    </row>
  </sheetData>
  <mergeCells count="6">
    <mergeCell ref="C4:E4"/>
    <mergeCell ref="A5:A6"/>
    <mergeCell ref="B5:B6"/>
    <mergeCell ref="C5:C6"/>
    <mergeCell ref="D5:D6"/>
    <mergeCell ref="E5:E6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&amp;R&amp;"Tahoma,kurzíva"&amp;9&amp;F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:M56"/>
  <sheetViews>
    <sheetView topLeftCell="A22" zoomScaleNormal="85" zoomScalePageLayoutView="85" workbookViewId="0">
      <selection activeCell="G27" sqref="G27"/>
    </sheetView>
  </sheetViews>
  <sheetFormatPr defaultColWidth="9" defaultRowHeight="14.1" customHeight="1" x14ac:dyDescent="0.2"/>
  <cols>
    <col min="1" max="1" width="41.1640625" style="3" customWidth="1"/>
    <col min="2" max="2" width="14.6640625" style="3" customWidth="1"/>
    <col min="3" max="9" width="14.1640625" style="3" customWidth="1"/>
    <col min="10" max="10" width="9" style="3"/>
    <col min="11" max="11" width="3.83203125" style="23" customWidth="1"/>
    <col min="12" max="12" width="15" style="5" customWidth="1"/>
    <col min="13" max="13" width="9" style="5"/>
    <col min="14" max="16384" width="9" style="3"/>
  </cols>
  <sheetData>
    <row r="4" spans="1:13" ht="14.1" customHeight="1" x14ac:dyDescent="0.2">
      <c r="A4" s="48" t="s">
        <v>117</v>
      </c>
      <c r="B4" s="2"/>
      <c r="I4" s="4" t="s">
        <v>89</v>
      </c>
    </row>
    <row r="5" spans="1:13" ht="14.1" customHeight="1" x14ac:dyDescent="0.2">
      <c r="A5" s="1"/>
      <c r="B5" s="2"/>
      <c r="I5" s="4"/>
    </row>
    <row r="6" spans="1:13" ht="14.1" customHeight="1" x14ac:dyDescent="0.2">
      <c r="A6" s="48" t="s">
        <v>88</v>
      </c>
      <c r="B6" s="2"/>
      <c r="I6" s="4"/>
    </row>
    <row r="7" spans="1:13" ht="14.1" customHeight="1" thickBot="1" x14ac:dyDescent="0.25">
      <c r="B7" s="2"/>
      <c r="C7" s="143" t="s">
        <v>0</v>
      </c>
      <c r="D7" s="143"/>
      <c r="E7" s="143"/>
      <c r="F7" s="143"/>
      <c r="G7" s="143"/>
      <c r="H7" s="143"/>
      <c r="I7" s="143"/>
    </row>
    <row r="8" spans="1:13" ht="14.1" customHeight="1" x14ac:dyDescent="0.2">
      <c r="A8" s="152" t="s">
        <v>1</v>
      </c>
      <c r="B8" s="154" t="s">
        <v>2</v>
      </c>
      <c r="C8" s="156" t="s">
        <v>3</v>
      </c>
      <c r="D8" s="160" t="s">
        <v>73</v>
      </c>
      <c r="E8" s="160" t="s">
        <v>85</v>
      </c>
      <c r="F8" s="160" t="s">
        <v>72</v>
      </c>
      <c r="G8" s="160" t="s">
        <v>71</v>
      </c>
      <c r="H8" s="156" t="s">
        <v>4</v>
      </c>
      <c r="I8" s="158" t="s">
        <v>5</v>
      </c>
    </row>
    <row r="9" spans="1:13" ht="14.1" customHeight="1" thickBot="1" x14ac:dyDescent="0.25">
      <c r="A9" s="153"/>
      <c r="B9" s="155"/>
      <c r="C9" s="157"/>
      <c r="D9" s="161"/>
      <c r="E9" s="161"/>
      <c r="F9" s="161"/>
      <c r="G9" s="161"/>
      <c r="H9" s="157"/>
      <c r="I9" s="159"/>
    </row>
    <row r="10" spans="1:13" ht="14.1" customHeight="1" thickBot="1" x14ac:dyDescent="0.25">
      <c r="I10" s="103"/>
    </row>
    <row r="11" spans="1:13" s="2" customFormat="1" ht="14.1" customHeight="1" x14ac:dyDescent="0.2">
      <c r="A11" s="24" t="s">
        <v>6</v>
      </c>
      <c r="B11" s="25"/>
      <c r="C11" s="26"/>
      <c r="D11" s="26"/>
      <c r="E11" s="26"/>
      <c r="F11" s="26"/>
      <c r="G11" s="26"/>
      <c r="H11" s="26"/>
      <c r="I11" s="104"/>
      <c r="K11" s="49"/>
      <c r="L11" s="47"/>
      <c r="M11" s="47"/>
    </row>
    <row r="12" spans="1:13" ht="14.1" customHeight="1" x14ac:dyDescent="0.2">
      <c r="A12" s="28" t="s">
        <v>7</v>
      </c>
      <c r="B12" s="8">
        <v>501</v>
      </c>
      <c r="C12" s="35">
        <f>SUM(D12:G12)</f>
        <v>30846</v>
      </c>
      <c r="D12" s="42">
        <v>200</v>
      </c>
      <c r="E12" s="42">
        <v>19000</v>
      </c>
      <c r="F12" s="42">
        <v>10046</v>
      </c>
      <c r="G12" s="42">
        <v>1600</v>
      </c>
      <c r="H12" s="35">
        <v>200</v>
      </c>
      <c r="I12" s="50">
        <f t="shared" ref="I12:I36" si="0">C12+H12</f>
        <v>31046</v>
      </c>
    </row>
    <row r="13" spans="1:13" ht="14.1" customHeight="1" x14ac:dyDescent="0.2">
      <c r="A13" s="28" t="s">
        <v>8</v>
      </c>
      <c r="B13" s="8">
        <v>502</v>
      </c>
      <c r="C13" s="35">
        <f t="shared" ref="C13:C36" si="1">SUM(D13:G13)</f>
        <v>6500</v>
      </c>
      <c r="D13" s="42">
        <v>6500</v>
      </c>
      <c r="E13" s="42">
        <v>0</v>
      </c>
      <c r="F13" s="42">
        <v>0</v>
      </c>
      <c r="G13" s="42">
        <v>0</v>
      </c>
      <c r="H13" s="35">
        <v>50</v>
      </c>
      <c r="I13" s="50">
        <f t="shared" si="0"/>
        <v>6550</v>
      </c>
    </row>
    <row r="14" spans="1:13" ht="14.1" customHeight="1" x14ac:dyDescent="0.2">
      <c r="A14" s="28" t="s">
        <v>9</v>
      </c>
      <c r="B14" s="8">
        <v>503</v>
      </c>
      <c r="C14" s="35">
        <f t="shared" si="1"/>
        <v>0</v>
      </c>
      <c r="D14" s="42">
        <v>0</v>
      </c>
      <c r="E14" s="42">
        <v>0</v>
      </c>
      <c r="F14" s="42">
        <v>0</v>
      </c>
      <c r="G14" s="42">
        <v>0</v>
      </c>
      <c r="H14" s="35">
        <v>0</v>
      </c>
      <c r="I14" s="50">
        <f t="shared" si="0"/>
        <v>0</v>
      </c>
    </row>
    <row r="15" spans="1:13" ht="14.1" customHeight="1" x14ac:dyDescent="0.2">
      <c r="A15" s="28" t="s">
        <v>10</v>
      </c>
      <c r="B15" s="8">
        <v>504</v>
      </c>
      <c r="C15" s="35">
        <f t="shared" si="1"/>
        <v>0</v>
      </c>
      <c r="D15" s="42">
        <v>0</v>
      </c>
      <c r="E15" s="42">
        <v>0</v>
      </c>
      <c r="F15" s="42">
        <v>0</v>
      </c>
      <c r="G15" s="42">
        <v>0</v>
      </c>
      <c r="H15" s="35">
        <v>0</v>
      </c>
      <c r="I15" s="50">
        <f t="shared" si="0"/>
        <v>0</v>
      </c>
    </row>
    <row r="16" spans="1:13" ht="14.1" customHeight="1" x14ac:dyDescent="0.2">
      <c r="A16" s="28" t="s">
        <v>11</v>
      </c>
      <c r="B16" s="8">
        <v>511</v>
      </c>
      <c r="C16" s="35">
        <f t="shared" si="1"/>
        <v>5215</v>
      </c>
      <c r="D16" s="42">
        <v>4150</v>
      </c>
      <c r="E16" s="42">
        <v>500</v>
      </c>
      <c r="F16" s="42">
        <v>500</v>
      </c>
      <c r="G16" s="42">
        <v>65</v>
      </c>
      <c r="H16" s="35">
        <v>4</v>
      </c>
      <c r="I16" s="50">
        <f t="shared" si="0"/>
        <v>5219</v>
      </c>
    </row>
    <row r="17" spans="1:11" ht="14.1" customHeight="1" x14ac:dyDescent="0.2">
      <c r="A17" s="28" t="s">
        <v>12</v>
      </c>
      <c r="B17" s="8">
        <v>512</v>
      </c>
      <c r="C17" s="35">
        <f t="shared" si="1"/>
        <v>12500</v>
      </c>
      <c r="D17" s="42">
        <v>1000</v>
      </c>
      <c r="E17" s="42">
        <v>6000</v>
      </c>
      <c r="F17" s="42">
        <v>4000</v>
      </c>
      <c r="G17" s="42">
        <v>1500</v>
      </c>
      <c r="H17" s="35">
        <v>0</v>
      </c>
      <c r="I17" s="50">
        <f t="shared" si="0"/>
        <v>12500</v>
      </c>
    </row>
    <row r="18" spans="1:11" ht="14.1" customHeight="1" x14ac:dyDescent="0.2">
      <c r="A18" s="28" t="s">
        <v>13</v>
      </c>
      <c r="B18" s="8">
        <v>513</v>
      </c>
      <c r="C18" s="35">
        <f t="shared" si="1"/>
        <v>1020</v>
      </c>
      <c r="D18" s="42">
        <v>500</v>
      </c>
      <c r="E18" s="42">
        <v>0</v>
      </c>
      <c r="F18" s="42">
        <v>0</v>
      </c>
      <c r="G18" s="42">
        <v>520</v>
      </c>
      <c r="H18" s="35">
        <v>230</v>
      </c>
      <c r="I18" s="50">
        <f t="shared" si="0"/>
        <v>1250</v>
      </c>
    </row>
    <row r="19" spans="1:11" ht="14.1" customHeight="1" x14ac:dyDescent="0.2">
      <c r="A19" s="28" t="s">
        <v>14</v>
      </c>
      <c r="B19" s="8">
        <v>518</v>
      </c>
      <c r="C19" s="35">
        <f t="shared" si="1"/>
        <v>55520</v>
      </c>
      <c r="D19" s="42">
        <v>22700</v>
      </c>
      <c r="E19" s="42">
        <v>19150</v>
      </c>
      <c r="F19" s="42">
        <v>2000</v>
      </c>
      <c r="G19" s="42">
        <v>11670</v>
      </c>
      <c r="H19" s="35">
        <v>694</v>
      </c>
      <c r="I19" s="50">
        <f t="shared" si="0"/>
        <v>56214</v>
      </c>
      <c r="K19" s="49"/>
    </row>
    <row r="20" spans="1:11" ht="14.1" customHeight="1" x14ac:dyDescent="0.2">
      <c r="A20" s="28" t="s">
        <v>15</v>
      </c>
      <c r="B20" s="8">
        <v>521</v>
      </c>
      <c r="C20" s="35">
        <f t="shared" si="1"/>
        <v>280961</v>
      </c>
      <c r="D20" s="42">
        <v>155305</v>
      </c>
      <c r="E20" s="42">
        <v>99500</v>
      </c>
      <c r="F20" s="42">
        <v>2656</v>
      </c>
      <c r="G20" s="42">
        <v>23500</v>
      </c>
      <c r="H20" s="35">
        <v>1200</v>
      </c>
      <c r="I20" s="50">
        <f t="shared" si="0"/>
        <v>282161</v>
      </c>
    </row>
    <row r="21" spans="1:11" ht="14.1" customHeight="1" x14ac:dyDescent="0.2">
      <c r="A21" s="28" t="s">
        <v>16</v>
      </c>
      <c r="B21" s="8">
        <v>524</v>
      </c>
      <c r="C21" s="35">
        <f t="shared" si="1"/>
        <v>88461</v>
      </c>
      <c r="D21" s="42">
        <v>47520</v>
      </c>
      <c r="E21" s="42">
        <v>33038</v>
      </c>
      <c r="F21" s="42">
        <v>903</v>
      </c>
      <c r="G21" s="42">
        <v>7000</v>
      </c>
      <c r="H21" s="35">
        <v>400</v>
      </c>
      <c r="I21" s="50">
        <f t="shared" si="0"/>
        <v>88861</v>
      </c>
      <c r="K21" s="49"/>
    </row>
    <row r="22" spans="1:11" ht="14.1" customHeight="1" x14ac:dyDescent="0.2">
      <c r="A22" s="28" t="s">
        <v>17</v>
      </c>
      <c r="B22" s="8" t="s">
        <v>18</v>
      </c>
      <c r="C22" s="35">
        <f t="shared" si="1"/>
        <v>7094</v>
      </c>
      <c r="D22" s="42">
        <v>6500</v>
      </c>
      <c r="E22" s="42">
        <v>400</v>
      </c>
      <c r="F22" s="42">
        <v>54</v>
      </c>
      <c r="G22" s="42">
        <v>140</v>
      </c>
      <c r="H22" s="35">
        <v>23</v>
      </c>
      <c r="I22" s="50">
        <f t="shared" si="0"/>
        <v>7117</v>
      </c>
      <c r="K22" s="51"/>
    </row>
    <row r="23" spans="1:11" ht="14.1" customHeight="1" x14ac:dyDescent="0.2">
      <c r="A23" s="28" t="s">
        <v>19</v>
      </c>
      <c r="B23" s="8" t="s">
        <v>20</v>
      </c>
      <c r="C23" s="35">
        <f t="shared" si="1"/>
        <v>9</v>
      </c>
      <c r="D23" s="42">
        <v>4</v>
      </c>
      <c r="E23" s="42">
        <v>4</v>
      </c>
      <c r="F23" s="42">
        <v>0</v>
      </c>
      <c r="G23" s="42">
        <v>1</v>
      </c>
      <c r="H23" s="35">
        <v>0</v>
      </c>
      <c r="I23" s="50">
        <f t="shared" si="0"/>
        <v>9</v>
      </c>
    </row>
    <row r="24" spans="1:11" ht="14.1" customHeight="1" x14ac:dyDescent="0.2">
      <c r="A24" s="28" t="s">
        <v>21</v>
      </c>
      <c r="B24" s="8">
        <v>538</v>
      </c>
      <c r="C24" s="35">
        <f t="shared" si="1"/>
        <v>3</v>
      </c>
      <c r="D24" s="42">
        <v>3</v>
      </c>
      <c r="E24" s="42">
        <v>0</v>
      </c>
      <c r="F24" s="42">
        <v>0</v>
      </c>
      <c r="G24" s="42">
        <v>0</v>
      </c>
      <c r="H24" s="35">
        <v>0</v>
      </c>
      <c r="I24" s="50">
        <f t="shared" si="0"/>
        <v>3</v>
      </c>
    </row>
    <row r="25" spans="1:11" ht="14.1" customHeight="1" x14ac:dyDescent="0.2">
      <c r="A25" s="28" t="s">
        <v>22</v>
      </c>
      <c r="B25" s="8" t="s">
        <v>23</v>
      </c>
      <c r="C25" s="35">
        <f t="shared" si="1"/>
        <v>4</v>
      </c>
      <c r="D25" s="42">
        <v>0</v>
      </c>
      <c r="E25" s="42">
        <v>0</v>
      </c>
      <c r="F25" s="42">
        <v>0</v>
      </c>
      <c r="G25" s="42">
        <v>4</v>
      </c>
      <c r="H25" s="35">
        <v>0</v>
      </c>
      <c r="I25" s="50">
        <f t="shared" si="0"/>
        <v>4</v>
      </c>
    </row>
    <row r="26" spans="1:11" ht="14.1" customHeight="1" x14ac:dyDescent="0.2">
      <c r="A26" s="28" t="s">
        <v>24</v>
      </c>
      <c r="B26" s="8">
        <v>543</v>
      </c>
      <c r="C26" s="35">
        <f t="shared" si="1"/>
        <v>0</v>
      </c>
      <c r="D26" s="42">
        <v>0</v>
      </c>
      <c r="E26" s="42">
        <v>0</v>
      </c>
      <c r="F26" s="42">
        <v>0</v>
      </c>
      <c r="G26" s="42">
        <v>0</v>
      </c>
      <c r="H26" s="35">
        <v>0</v>
      </c>
      <c r="I26" s="50">
        <f t="shared" si="0"/>
        <v>0</v>
      </c>
    </row>
    <row r="27" spans="1:11" ht="14.1" customHeight="1" x14ac:dyDescent="0.2">
      <c r="A27" s="28" t="s">
        <v>25</v>
      </c>
      <c r="B27" s="8" t="s">
        <v>26</v>
      </c>
      <c r="C27" s="35">
        <f t="shared" si="1"/>
        <v>118971</v>
      </c>
      <c r="D27" s="42">
        <v>45000</v>
      </c>
      <c r="E27" s="42">
        <v>6000</v>
      </c>
      <c r="F27" s="42">
        <v>9391</v>
      </c>
      <c r="G27" s="42">
        <v>58580</v>
      </c>
      <c r="H27" s="35">
        <v>135</v>
      </c>
      <c r="I27" s="50">
        <f t="shared" si="0"/>
        <v>119106</v>
      </c>
    </row>
    <row r="28" spans="1:11" ht="14.1" customHeight="1" x14ac:dyDescent="0.2">
      <c r="A28" s="28" t="s">
        <v>27</v>
      </c>
      <c r="B28" s="8">
        <v>551</v>
      </c>
      <c r="C28" s="35">
        <f t="shared" si="1"/>
        <v>25000</v>
      </c>
      <c r="D28" s="42">
        <v>20681</v>
      </c>
      <c r="E28" s="42">
        <v>4319</v>
      </c>
      <c r="F28" s="42">
        <v>0</v>
      </c>
      <c r="G28" s="42">
        <v>0</v>
      </c>
      <c r="H28" s="35">
        <v>0</v>
      </c>
      <c r="I28" s="50">
        <f t="shared" si="0"/>
        <v>25000</v>
      </c>
    </row>
    <row r="29" spans="1:11" ht="14.1" customHeight="1" x14ac:dyDescent="0.2">
      <c r="A29" s="28" t="s">
        <v>28</v>
      </c>
      <c r="B29" s="8">
        <v>552</v>
      </c>
      <c r="C29" s="35">
        <f t="shared" si="1"/>
        <v>0</v>
      </c>
      <c r="D29" s="42">
        <v>0</v>
      </c>
      <c r="E29" s="42">
        <v>0</v>
      </c>
      <c r="F29" s="42">
        <v>0</v>
      </c>
      <c r="G29" s="42">
        <v>0</v>
      </c>
      <c r="H29" s="35">
        <v>0</v>
      </c>
      <c r="I29" s="50">
        <f t="shared" si="0"/>
        <v>0</v>
      </c>
    </row>
    <row r="30" spans="1:11" ht="14.1" customHeight="1" x14ac:dyDescent="0.2">
      <c r="A30" s="28" t="s">
        <v>29</v>
      </c>
      <c r="B30" s="8">
        <v>553</v>
      </c>
      <c r="C30" s="35">
        <f t="shared" si="1"/>
        <v>0</v>
      </c>
      <c r="D30" s="42">
        <v>0</v>
      </c>
      <c r="E30" s="42">
        <v>0</v>
      </c>
      <c r="F30" s="42">
        <v>0</v>
      </c>
      <c r="G30" s="42">
        <v>0</v>
      </c>
      <c r="H30" s="35">
        <v>0</v>
      </c>
      <c r="I30" s="50">
        <f t="shared" si="0"/>
        <v>0</v>
      </c>
    </row>
    <row r="31" spans="1:11" ht="14.1" customHeight="1" x14ac:dyDescent="0.2">
      <c r="A31" s="28" t="s">
        <v>30</v>
      </c>
      <c r="B31" s="8">
        <v>554</v>
      </c>
      <c r="C31" s="35">
        <f t="shared" si="1"/>
        <v>0</v>
      </c>
      <c r="D31" s="42">
        <v>0</v>
      </c>
      <c r="E31" s="42">
        <v>0</v>
      </c>
      <c r="F31" s="42">
        <v>0</v>
      </c>
      <c r="G31" s="42">
        <v>0</v>
      </c>
      <c r="H31" s="35">
        <v>0</v>
      </c>
      <c r="I31" s="50">
        <f t="shared" si="0"/>
        <v>0</v>
      </c>
    </row>
    <row r="32" spans="1:11" ht="14.1" customHeight="1" x14ac:dyDescent="0.2">
      <c r="A32" s="28" t="s">
        <v>31</v>
      </c>
      <c r="B32" s="8">
        <v>559</v>
      </c>
      <c r="C32" s="35">
        <f t="shared" si="1"/>
        <v>0</v>
      </c>
      <c r="D32" s="42">
        <v>0</v>
      </c>
      <c r="E32" s="42">
        <v>0</v>
      </c>
      <c r="F32" s="42">
        <v>0</v>
      </c>
      <c r="G32" s="42">
        <v>0</v>
      </c>
      <c r="H32" s="35">
        <v>0</v>
      </c>
      <c r="I32" s="50">
        <f t="shared" si="0"/>
        <v>0</v>
      </c>
    </row>
    <row r="33" spans="1:9" ht="14.1" customHeight="1" x14ac:dyDescent="0.2">
      <c r="A33" s="28" t="s">
        <v>32</v>
      </c>
      <c r="B33" s="8" t="s">
        <v>33</v>
      </c>
      <c r="C33" s="35">
        <f t="shared" si="1"/>
        <v>0</v>
      </c>
      <c r="D33" s="42">
        <v>0</v>
      </c>
      <c r="E33" s="42">
        <v>0</v>
      </c>
      <c r="F33" s="42">
        <v>0</v>
      </c>
      <c r="G33" s="42">
        <v>0</v>
      </c>
      <c r="H33" s="35">
        <v>0</v>
      </c>
      <c r="I33" s="50">
        <f t="shared" si="0"/>
        <v>0</v>
      </c>
    </row>
    <row r="34" spans="1:9" ht="14.1" customHeight="1" x14ac:dyDescent="0.2">
      <c r="A34" s="28" t="s">
        <v>34</v>
      </c>
      <c r="B34" s="8" t="s">
        <v>121</v>
      </c>
      <c r="C34" s="35"/>
      <c r="D34" s="42"/>
      <c r="E34" s="42"/>
      <c r="F34" s="42"/>
      <c r="G34" s="42"/>
      <c r="H34" s="35"/>
      <c r="I34" s="50"/>
    </row>
    <row r="35" spans="1:9" ht="14.1" customHeight="1" x14ac:dyDescent="0.2">
      <c r="A35" s="28" t="s">
        <v>35</v>
      </c>
      <c r="B35" s="8" t="s">
        <v>36</v>
      </c>
      <c r="C35" s="35">
        <f t="shared" si="1"/>
        <v>0</v>
      </c>
      <c r="D35" s="42">
        <v>0</v>
      </c>
      <c r="E35" s="42">
        <v>0</v>
      </c>
      <c r="F35" s="42">
        <v>0</v>
      </c>
      <c r="G35" s="42">
        <v>0</v>
      </c>
      <c r="H35" s="35">
        <v>1400</v>
      </c>
      <c r="I35" s="50">
        <f t="shared" si="0"/>
        <v>1400</v>
      </c>
    </row>
    <row r="36" spans="1:9" ht="14.1" customHeight="1" x14ac:dyDescent="0.2">
      <c r="A36" s="28" t="s">
        <v>37</v>
      </c>
      <c r="B36" s="8" t="s">
        <v>38</v>
      </c>
      <c r="C36" s="35">
        <f t="shared" si="1"/>
        <v>20500</v>
      </c>
      <c r="D36" s="42">
        <v>11500</v>
      </c>
      <c r="E36" s="42">
        <v>4500</v>
      </c>
      <c r="F36" s="42">
        <v>0</v>
      </c>
      <c r="G36" s="42">
        <v>4500</v>
      </c>
      <c r="H36" s="35">
        <v>25</v>
      </c>
      <c r="I36" s="50">
        <f t="shared" si="0"/>
        <v>20525</v>
      </c>
    </row>
    <row r="37" spans="1:9" ht="14.1" customHeight="1" thickBot="1" x14ac:dyDescent="0.25">
      <c r="A37" s="29" t="s">
        <v>39</v>
      </c>
      <c r="B37" s="30" t="s">
        <v>40</v>
      </c>
      <c r="C37" s="52">
        <f t="shared" ref="C37:I37" si="2">SUM(C12:C36)</f>
        <v>652604</v>
      </c>
      <c r="D37" s="67">
        <f t="shared" si="2"/>
        <v>321563</v>
      </c>
      <c r="E37" s="67">
        <f t="shared" si="2"/>
        <v>192411</v>
      </c>
      <c r="F37" s="67">
        <f t="shared" si="2"/>
        <v>29550</v>
      </c>
      <c r="G37" s="67">
        <f t="shared" si="2"/>
        <v>109080</v>
      </c>
      <c r="H37" s="67">
        <f t="shared" si="2"/>
        <v>4361</v>
      </c>
      <c r="I37" s="53">
        <f t="shared" si="2"/>
        <v>656965</v>
      </c>
    </row>
    <row r="38" spans="1:9" ht="14.1" customHeight="1" thickBot="1" x14ac:dyDescent="0.25">
      <c r="C38" s="48"/>
      <c r="D38" s="15"/>
      <c r="E38" s="15"/>
      <c r="F38" s="15"/>
      <c r="G38" s="15"/>
      <c r="H38" s="54"/>
      <c r="I38" s="55"/>
    </row>
    <row r="39" spans="1:9" ht="14.1" customHeight="1" x14ac:dyDescent="0.2">
      <c r="A39" s="33" t="s">
        <v>41</v>
      </c>
      <c r="B39" s="18">
        <v>601</v>
      </c>
      <c r="C39" s="56">
        <f t="shared" ref="C39:C50" si="3">SUM(D39:G39)</f>
        <v>0</v>
      </c>
      <c r="D39" s="41">
        <v>0</v>
      </c>
      <c r="E39" s="41">
        <v>0</v>
      </c>
      <c r="F39" s="41">
        <v>0</v>
      </c>
      <c r="G39" s="41">
        <v>0</v>
      </c>
      <c r="H39" s="56">
        <v>0</v>
      </c>
      <c r="I39" s="57">
        <f t="shared" ref="I39:I50" si="4">C39+H39</f>
        <v>0</v>
      </c>
    </row>
    <row r="40" spans="1:9" ht="14.1" customHeight="1" x14ac:dyDescent="0.2">
      <c r="A40" s="28" t="s">
        <v>42</v>
      </c>
      <c r="B40" s="8">
        <v>602</v>
      </c>
      <c r="C40" s="35">
        <f t="shared" si="3"/>
        <v>58500</v>
      </c>
      <c r="D40" s="42">
        <v>0</v>
      </c>
      <c r="E40" s="42">
        <v>0</v>
      </c>
      <c r="F40" s="42">
        <v>0</v>
      </c>
      <c r="G40" s="42">
        <v>58500</v>
      </c>
      <c r="H40" s="35">
        <v>4405</v>
      </c>
      <c r="I40" s="50">
        <f t="shared" si="4"/>
        <v>62905</v>
      </c>
    </row>
    <row r="41" spans="1:9" ht="14.1" customHeight="1" x14ac:dyDescent="0.2">
      <c r="A41" s="28" t="s">
        <v>43</v>
      </c>
      <c r="B41" s="8">
        <v>604</v>
      </c>
      <c r="C41" s="35">
        <f t="shared" si="3"/>
        <v>0</v>
      </c>
      <c r="D41" s="42">
        <v>0</v>
      </c>
      <c r="E41" s="42">
        <v>0</v>
      </c>
      <c r="F41" s="42">
        <v>0</v>
      </c>
      <c r="G41" s="42">
        <v>0</v>
      </c>
      <c r="H41" s="35">
        <v>0</v>
      </c>
      <c r="I41" s="50">
        <f t="shared" si="4"/>
        <v>0</v>
      </c>
    </row>
    <row r="42" spans="1:9" ht="14.1" customHeight="1" x14ac:dyDescent="0.2">
      <c r="A42" s="28" t="s">
        <v>44</v>
      </c>
      <c r="B42" s="8" t="s">
        <v>45</v>
      </c>
      <c r="C42" s="35">
        <f t="shared" si="3"/>
        <v>0</v>
      </c>
      <c r="D42" s="42">
        <v>0</v>
      </c>
      <c r="E42" s="42">
        <v>0</v>
      </c>
      <c r="F42" s="42">
        <v>0</v>
      </c>
      <c r="G42" s="42">
        <v>0</v>
      </c>
      <c r="H42" s="35">
        <v>0</v>
      </c>
      <c r="I42" s="50">
        <f t="shared" si="4"/>
        <v>0</v>
      </c>
    </row>
    <row r="43" spans="1:9" ht="14.1" customHeight="1" x14ac:dyDescent="0.2">
      <c r="A43" s="28" t="s">
        <v>46</v>
      </c>
      <c r="B43" s="8" t="s">
        <v>47</v>
      </c>
      <c r="C43" s="35">
        <f t="shared" si="3"/>
        <v>0</v>
      </c>
      <c r="D43" s="42">
        <v>0</v>
      </c>
      <c r="E43" s="42">
        <v>0</v>
      </c>
      <c r="F43" s="42">
        <v>0</v>
      </c>
      <c r="G43" s="42">
        <v>0</v>
      </c>
      <c r="H43" s="35">
        <v>0</v>
      </c>
      <c r="I43" s="50">
        <f t="shared" si="4"/>
        <v>0</v>
      </c>
    </row>
    <row r="44" spans="1:9" ht="14.1" customHeight="1" x14ac:dyDescent="0.2">
      <c r="A44" s="28" t="s">
        <v>48</v>
      </c>
      <c r="B44" s="8" t="s">
        <v>49</v>
      </c>
      <c r="C44" s="35">
        <f t="shared" si="3"/>
        <v>59572</v>
      </c>
      <c r="D44" s="42">
        <v>9992</v>
      </c>
      <c r="E44" s="42">
        <v>0</v>
      </c>
      <c r="F44" s="42">
        <v>0</v>
      </c>
      <c r="G44" s="42">
        <v>49580</v>
      </c>
      <c r="H44" s="35">
        <v>0</v>
      </c>
      <c r="I44" s="50">
        <f t="shared" si="4"/>
        <v>59572</v>
      </c>
    </row>
    <row r="45" spans="1:9" ht="14.1" customHeight="1" x14ac:dyDescent="0.2">
      <c r="A45" s="28" t="s">
        <v>50</v>
      </c>
      <c r="B45" s="8" t="s">
        <v>51</v>
      </c>
      <c r="C45" s="35">
        <f t="shared" si="3"/>
        <v>0</v>
      </c>
      <c r="D45" s="42">
        <v>0</v>
      </c>
      <c r="E45" s="42">
        <v>0</v>
      </c>
      <c r="F45" s="42">
        <v>0</v>
      </c>
      <c r="G45" s="42">
        <v>0</v>
      </c>
      <c r="H45" s="35">
        <v>0</v>
      </c>
      <c r="I45" s="50">
        <f t="shared" si="4"/>
        <v>0</v>
      </c>
    </row>
    <row r="46" spans="1:9" ht="14.1" customHeight="1" x14ac:dyDescent="0.2">
      <c r="A46" s="28" t="s">
        <v>52</v>
      </c>
      <c r="B46" s="8" t="s">
        <v>53</v>
      </c>
      <c r="C46" s="35">
        <f t="shared" si="3"/>
        <v>0</v>
      </c>
      <c r="D46" s="42">
        <v>0</v>
      </c>
      <c r="E46" s="42">
        <v>0</v>
      </c>
      <c r="F46" s="42">
        <v>0</v>
      </c>
      <c r="G46" s="42">
        <v>0</v>
      </c>
      <c r="H46" s="35">
        <v>0</v>
      </c>
      <c r="I46" s="50">
        <f t="shared" si="4"/>
        <v>0</v>
      </c>
    </row>
    <row r="47" spans="1:9" ht="14.1" customHeight="1" x14ac:dyDescent="0.2">
      <c r="A47" s="28" t="s">
        <v>54</v>
      </c>
      <c r="B47" s="8">
        <v>691</v>
      </c>
      <c r="C47" s="35">
        <f t="shared" si="3"/>
        <v>533356</v>
      </c>
      <c r="D47" s="42">
        <v>311395</v>
      </c>
      <c r="E47" s="42">
        <v>192411</v>
      </c>
      <c r="F47" s="42">
        <v>29550</v>
      </c>
      <c r="G47" s="42">
        <v>0</v>
      </c>
      <c r="H47" s="35">
        <v>0</v>
      </c>
      <c r="I47" s="50">
        <f t="shared" si="4"/>
        <v>533356</v>
      </c>
    </row>
    <row r="48" spans="1:9" ht="14.1" customHeight="1" x14ac:dyDescent="0.2">
      <c r="A48" s="28" t="s">
        <v>87</v>
      </c>
      <c r="B48" s="8">
        <v>692</v>
      </c>
      <c r="C48" s="35">
        <f t="shared" si="3"/>
        <v>0</v>
      </c>
      <c r="D48" s="42">
        <v>0</v>
      </c>
      <c r="E48" s="42">
        <v>0</v>
      </c>
      <c r="F48" s="42">
        <v>0</v>
      </c>
      <c r="G48" s="42">
        <v>0</v>
      </c>
      <c r="H48" s="35">
        <v>0</v>
      </c>
      <c r="I48" s="50">
        <f t="shared" si="4"/>
        <v>0</v>
      </c>
    </row>
    <row r="49" spans="1:10" ht="14.1" customHeight="1" x14ac:dyDescent="0.2">
      <c r="A49" s="28" t="s">
        <v>55</v>
      </c>
      <c r="B49" s="8" t="s">
        <v>56</v>
      </c>
      <c r="C49" s="35">
        <f t="shared" si="3"/>
        <v>0</v>
      </c>
      <c r="D49" s="42">
        <v>0</v>
      </c>
      <c r="E49" s="42">
        <v>0</v>
      </c>
      <c r="F49" s="42">
        <v>0</v>
      </c>
      <c r="G49" s="42">
        <v>0</v>
      </c>
      <c r="H49" s="35">
        <v>0</v>
      </c>
      <c r="I49" s="50">
        <f t="shared" si="4"/>
        <v>0</v>
      </c>
    </row>
    <row r="50" spans="1:10" ht="14.1" customHeight="1" x14ac:dyDescent="0.2">
      <c r="A50" s="28" t="s">
        <v>57</v>
      </c>
      <c r="B50" s="8" t="s">
        <v>58</v>
      </c>
      <c r="C50" s="35">
        <f t="shared" si="3"/>
        <v>1000</v>
      </c>
      <c r="D50" s="42">
        <v>0</v>
      </c>
      <c r="E50" s="42">
        <v>0</v>
      </c>
      <c r="F50" s="42">
        <v>0</v>
      </c>
      <c r="G50" s="42">
        <v>1000</v>
      </c>
      <c r="H50" s="35">
        <v>132</v>
      </c>
      <c r="I50" s="58">
        <f t="shared" si="4"/>
        <v>1132</v>
      </c>
    </row>
    <row r="51" spans="1:10" ht="14.1" customHeight="1" thickBot="1" x14ac:dyDescent="0.25">
      <c r="A51" s="29" t="s">
        <v>59</v>
      </c>
      <c r="B51" s="30" t="s">
        <v>60</v>
      </c>
      <c r="C51" s="59">
        <f t="shared" ref="C51:I51" si="5">SUM(C39:C50)</f>
        <v>652428</v>
      </c>
      <c r="D51" s="59">
        <f t="shared" si="5"/>
        <v>321387</v>
      </c>
      <c r="E51" s="59">
        <f t="shared" si="5"/>
        <v>192411</v>
      </c>
      <c r="F51" s="59">
        <f t="shared" si="5"/>
        <v>29550</v>
      </c>
      <c r="G51" s="59">
        <f t="shared" si="5"/>
        <v>109080</v>
      </c>
      <c r="H51" s="59">
        <f t="shared" si="5"/>
        <v>4537</v>
      </c>
      <c r="I51" s="53">
        <f t="shared" si="5"/>
        <v>656965</v>
      </c>
    </row>
    <row r="52" spans="1:10" ht="14.1" customHeight="1" thickBot="1" x14ac:dyDescent="0.25">
      <c r="C52" s="54"/>
      <c r="D52" s="15"/>
      <c r="E52" s="15"/>
      <c r="F52" s="15"/>
      <c r="G52" s="15"/>
      <c r="H52" s="54"/>
      <c r="I52" s="55"/>
    </row>
    <row r="53" spans="1:10" ht="14.1" customHeight="1" x14ac:dyDescent="0.2">
      <c r="A53" s="17" t="s">
        <v>61</v>
      </c>
      <c r="B53" s="18" t="s">
        <v>60</v>
      </c>
      <c r="C53" s="43">
        <f>D53+E53+F53+G53</f>
        <v>652428</v>
      </c>
      <c r="D53" s="19">
        <f>D51</f>
        <v>321387</v>
      </c>
      <c r="E53" s="19">
        <f>E51</f>
        <v>192411</v>
      </c>
      <c r="F53" s="19">
        <f>F51</f>
        <v>29550</v>
      </c>
      <c r="G53" s="19">
        <f>G51</f>
        <v>109080</v>
      </c>
      <c r="H53" s="19">
        <f>H51</f>
        <v>4537</v>
      </c>
      <c r="I53" s="60">
        <f>C53+H53</f>
        <v>656965</v>
      </c>
    </row>
    <row r="54" spans="1:10" ht="14.1" customHeight="1" thickBot="1" x14ac:dyDescent="0.25">
      <c r="A54" s="11" t="s">
        <v>64</v>
      </c>
      <c r="B54" s="12" t="s">
        <v>40</v>
      </c>
      <c r="C54" s="44">
        <f>D54+E54+F54+G54</f>
        <v>652604</v>
      </c>
      <c r="D54" s="20">
        <f>D37</f>
        <v>321563</v>
      </c>
      <c r="E54" s="20">
        <f>E37</f>
        <v>192411</v>
      </c>
      <c r="F54" s="20">
        <f>F37</f>
        <v>29550</v>
      </c>
      <c r="G54" s="20">
        <f>G37</f>
        <v>109080</v>
      </c>
      <c r="H54" s="20">
        <f>H37</f>
        <v>4361</v>
      </c>
      <c r="I54" s="61">
        <f>C54+H54</f>
        <v>656965</v>
      </c>
    </row>
    <row r="55" spans="1:10" ht="14.1" customHeight="1" thickBot="1" x14ac:dyDescent="0.25">
      <c r="A55" s="13" t="s">
        <v>62</v>
      </c>
      <c r="B55" s="14" t="s">
        <v>63</v>
      </c>
      <c r="C55" s="62">
        <f>D55+E55+F55+G55</f>
        <v>-176</v>
      </c>
      <c r="D55" s="63">
        <f>D53-D54</f>
        <v>-176</v>
      </c>
      <c r="E55" s="63">
        <f>E53-E54</f>
        <v>0</v>
      </c>
      <c r="F55" s="63">
        <f>F53-F54</f>
        <v>0</v>
      </c>
      <c r="G55" s="63">
        <f>G53-G54</f>
        <v>0</v>
      </c>
      <c r="H55" s="63">
        <f>H53-H54</f>
        <v>176</v>
      </c>
      <c r="I55" s="64">
        <f>C55+H55</f>
        <v>0</v>
      </c>
      <c r="J55" s="65"/>
    </row>
    <row r="56" spans="1:10" ht="14.1" customHeight="1" x14ac:dyDescent="0.2">
      <c r="C56" s="66"/>
      <c r="D56" s="40"/>
      <c r="E56" s="40"/>
      <c r="F56" s="40"/>
      <c r="G56" s="40"/>
      <c r="H56" s="55"/>
      <c r="I56" s="55"/>
    </row>
  </sheetData>
  <mergeCells count="10">
    <mergeCell ref="C7:I7"/>
    <mergeCell ref="A8:A9"/>
    <mergeCell ref="B8:B9"/>
    <mergeCell ref="C8:C9"/>
    <mergeCell ref="H8:H9"/>
    <mergeCell ref="I8:I9"/>
    <mergeCell ref="D8:D9"/>
    <mergeCell ref="E8:E9"/>
    <mergeCell ref="F8:F9"/>
    <mergeCell ref="G8:G9"/>
  </mergeCells>
  <phoneticPr fontId="0" type="noConversion"/>
  <pageMargins left="0.25" right="0.25" top="0.75" bottom="0.75" header="0.3" footer="0.3"/>
  <pageSetup paperSize="9" scale="81" orientation="portrait"/>
  <headerFooter alignWithMargins="0">
    <oddFooter>&amp;L&amp;"Tahoma,Kurzíva"&amp;9&amp;Z&amp;F&amp;R&amp;"Tahoma,Kurzíva"&amp;9&amp;P/&amp;N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2" sqref="B2"/>
    </sheetView>
  </sheetViews>
  <sheetFormatPr defaultColWidth="9" defaultRowHeight="10.5" x14ac:dyDescent="0.15"/>
  <cols>
    <col min="1" max="1" width="9" style="5"/>
    <col min="2" max="2" width="5.33203125" style="5" customWidth="1"/>
    <col min="3" max="3" width="60.6640625" style="5" customWidth="1"/>
    <col min="4" max="4" width="15.6640625" style="5" customWidth="1"/>
    <col min="5" max="9" width="10.83203125" style="5" customWidth="1"/>
    <col min="10" max="10" width="13" style="5" customWidth="1"/>
    <col min="11" max="11" width="11.33203125" style="5" customWidth="1"/>
    <col min="12" max="12" width="14.33203125" style="5" customWidth="1"/>
    <col min="13" max="16384" width="9" style="5"/>
  </cols>
  <sheetData>
    <row r="1" spans="1:10" x14ac:dyDescent="0.15">
      <c r="B1" s="23"/>
    </row>
    <row r="2" spans="1:10" ht="18" x14ac:dyDescent="0.25">
      <c r="B2" s="85" t="s">
        <v>118</v>
      </c>
      <c r="C2" s="1"/>
    </row>
    <row r="4" spans="1:10" ht="17.25" customHeight="1" thickBot="1" x14ac:dyDescent="0.2">
      <c r="C4" s="68"/>
      <c r="D4" s="86"/>
      <c r="F4" s="87"/>
      <c r="G4" s="87"/>
      <c r="H4" s="87"/>
      <c r="I4" s="87"/>
      <c r="J4" s="87" t="s">
        <v>91</v>
      </c>
    </row>
    <row r="5" spans="1:10" ht="11.25" thickBot="1" x14ac:dyDescent="0.2">
      <c r="A5" s="88"/>
      <c r="B5" s="166" t="s">
        <v>92</v>
      </c>
      <c r="C5" s="168" t="s">
        <v>93</v>
      </c>
      <c r="D5" s="168" t="s">
        <v>94</v>
      </c>
      <c r="E5" s="170" t="s">
        <v>95</v>
      </c>
      <c r="F5" s="162" t="s">
        <v>96</v>
      </c>
      <c r="G5" s="163"/>
      <c r="H5" s="163"/>
      <c r="I5" s="164"/>
      <c r="J5" s="69" t="s">
        <v>97</v>
      </c>
    </row>
    <row r="6" spans="1:10" x14ac:dyDescent="0.15">
      <c r="A6" s="88"/>
      <c r="B6" s="167"/>
      <c r="C6" s="169"/>
      <c r="D6" s="169"/>
      <c r="E6" s="171"/>
      <c r="F6" s="70" t="s">
        <v>5</v>
      </c>
      <c r="G6" s="71" t="s">
        <v>98</v>
      </c>
      <c r="H6" s="71" t="s">
        <v>99</v>
      </c>
      <c r="I6" s="72" t="s">
        <v>100</v>
      </c>
      <c r="J6" s="73" t="s">
        <v>99</v>
      </c>
    </row>
    <row r="7" spans="1:10" ht="10.5" customHeight="1" x14ac:dyDescent="0.15">
      <c r="A7" s="88"/>
      <c r="B7" s="74">
        <v>1</v>
      </c>
      <c r="C7" s="165" t="s">
        <v>101</v>
      </c>
      <c r="D7" s="75" t="s">
        <v>102</v>
      </c>
      <c r="E7" s="76">
        <f t="shared" ref="E7:E15" si="0">SUM(F7,J7)</f>
        <v>0</v>
      </c>
      <c r="F7" s="76">
        <f t="shared" ref="F7:F15" si="1">SUM(G7:I7)</f>
        <v>0</v>
      </c>
      <c r="G7" s="9"/>
      <c r="H7" s="9"/>
      <c r="I7" s="77"/>
      <c r="J7" s="78"/>
    </row>
    <row r="8" spans="1:10" ht="10.5" customHeight="1" x14ac:dyDescent="0.15">
      <c r="A8" s="88"/>
      <c r="B8" s="74">
        <v>2</v>
      </c>
      <c r="C8" s="165"/>
      <c r="D8" s="75" t="s">
        <v>103</v>
      </c>
      <c r="E8" s="76">
        <f t="shared" si="0"/>
        <v>0</v>
      </c>
      <c r="F8" s="76">
        <f t="shared" si="1"/>
        <v>0</v>
      </c>
      <c r="G8" s="9"/>
      <c r="H8" s="9"/>
      <c r="I8" s="77"/>
      <c r="J8" s="78"/>
    </row>
    <row r="9" spans="1:10" ht="10.5" customHeight="1" x14ac:dyDescent="0.15">
      <c r="A9" s="88"/>
      <c r="B9" s="74">
        <v>3</v>
      </c>
      <c r="C9" s="165"/>
      <c r="D9" s="75" t="s">
        <v>104</v>
      </c>
      <c r="E9" s="76">
        <f t="shared" si="0"/>
        <v>0</v>
      </c>
      <c r="F9" s="76">
        <f t="shared" si="1"/>
        <v>0</v>
      </c>
      <c r="G9" s="9"/>
      <c r="H9" s="9"/>
      <c r="I9" s="77"/>
      <c r="J9" s="78"/>
    </row>
    <row r="10" spans="1:10" ht="10.5" customHeight="1" x14ac:dyDescent="0.15">
      <c r="A10" s="88"/>
      <c r="B10" s="74">
        <v>4</v>
      </c>
      <c r="C10" s="165"/>
      <c r="D10" s="75" t="s">
        <v>105</v>
      </c>
      <c r="E10" s="76">
        <f t="shared" si="0"/>
        <v>0</v>
      </c>
      <c r="F10" s="76">
        <f t="shared" si="1"/>
        <v>0</v>
      </c>
      <c r="G10" s="9"/>
      <c r="H10" s="9"/>
      <c r="I10" s="77"/>
      <c r="J10" s="78"/>
    </row>
    <row r="11" spans="1:10" ht="10.5" customHeight="1" x14ac:dyDescent="0.15">
      <c r="A11" s="88"/>
      <c r="B11" s="74">
        <v>5</v>
      </c>
      <c r="C11" s="75" t="s">
        <v>106</v>
      </c>
      <c r="D11" s="75" t="s">
        <v>107</v>
      </c>
      <c r="E11" s="76">
        <f t="shared" si="0"/>
        <v>8800</v>
      </c>
      <c r="F11" s="76">
        <f t="shared" si="1"/>
        <v>8800</v>
      </c>
      <c r="G11" s="9">
        <v>8800</v>
      </c>
      <c r="H11" s="9"/>
      <c r="I11" s="77"/>
      <c r="J11" s="78"/>
    </row>
    <row r="12" spans="1:10" ht="10.5" customHeight="1" x14ac:dyDescent="0.15">
      <c r="A12" s="88"/>
      <c r="B12" s="74">
        <v>6</v>
      </c>
      <c r="C12" s="75" t="s">
        <v>108</v>
      </c>
      <c r="D12" s="75" t="s">
        <v>107</v>
      </c>
      <c r="E12" s="76">
        <f t="shared" si="0"/>
        <v>0</v>
      </c>
      <c r="F12" s="76">
        <f t="shared" si="1"/>
        <v>0</v>
      </c>
      <c r="G12" s="9"/>
      <c r="H12" s="9"/>
      <c r="I12" s="77"/>
      <c r="J12" s="78"/>
    </row>
    <row r="13" spans="1:10" ht="10.5" customHeight="1" x14ac:dyDescent="0.15">
      <c r="A13" s="88"/>
      <c r="B13" s="74">
        <v>7</v>
      </c>
      <c r="C13" s="75" t="s">
        <v>109</v>
      </c>
      <c r="D13" s="75" t="s">
        <v>107</v>
      </c>
      <c r="E13" s="76">
        <f t="shared" si="0"/>
        <v>0</v>
      </c>
      <c r="F13" s="76">
        <f t="shared" si="1"/>
        <v>0</v>
      </c>
      <c r="G13" s="9"/>
      <c r="H13" s="9"/>
      <c r="I13" s="77"/>
      <c r="J13" s="78"/>
    </row>
    <row r="14" spans="1:10" ht="10.5" customHeight="1" x14ac:dyDescent="0.15">
      <c r="A14" s="88"/>
      <c r="B14" s="74">
        <v>8</v>
      </c>
      <c r="C14" s="75" t="s">
        <v>110</v>
      </c>
      <c r="D14" s="75" t="s">
        <v>107</v>
      </c>
      <c r="E14" s="76">
        <f t="shared" si="0"/>
        <v>18700</v>
      </c>
      <c r="F14" s="76">
        <f t="shared" si="1"/>
        <v>18700</v>
      </c>
      <c r="G14" s="9">
        <v>18700</v>
      </c>
      <c r="H14" s="9"/>
      <c r="I14" s="77"/>
      <c r="J14" s="78"/>
    </row>
    <row r="15" spans="1:10" ht="10.5" customHeight="1" x14ac:dyDescent="0.15">
      <c r="A15" s="88"/>
      <c r="B15" s="74">
        <v>9</v>
      </c>
      <c r="C15" s="75" t="s">
        <v>111</v>
      </c>
      <c r="D15" s="75" t="s">
        <v>107</v>
      </c>
      <c r="E15" s="76">
        <f t="shared" si="0"/>
        <v>14680</v>
      </c>
      <c r="F15" s="76">
        <f t="shared" si="1"/>
        <v>14680</v>
      </c>
      <c r="G15" s="9"/>
      <c r="H15" s="9">
        <v>14680</v>
      </c>
      <c r="I15" s="77"/>
      <c r="J15" s="78"/>
    </row>
    <row r="16" spans="1:10" ht="6.75" customHeight="1" x14ac:dyDescent="0.15">
      <c r="A16" s="88"/>
      <c r="B16" s="11"/>
      <c r="C16" s="47"/>
      <c r="D16" s="47"/>
      <c r="E16" s="79"/>
      <c r="F16" s="79"/>
      <c r="G16" s="79"/>
      <c r="H16" s="79"/>
      <c r="I16" s="21"/>
      <c r="J16" s="80"/>
    </row>
    <row r="17" spans="1:10" ht="12" customHeight="1" thickBot="1" x14ac:dyDescent="0.2">
      <c r="A17" s="88"/>
      <c r="B17" s="81">
        <v>10</v>
      </c>
      <c r="C17" s="82" t="s">
        <v>5</v>
      </c>
      <c r="D17" s="82"/>
      <c r="E17" s="31">
        <f t="shared" ref="E17:J17" si="2">SUM(E7:E15)</f>
        <v>42180</v>
      </c>
      <c r="F17" s="31">
        <f t="shared" si="2"/>
        <v>42180</v>
      </c>
      <c r="G17" s="31">
        <f t="shared" si="2"/>
        <v>27500</v>
      </c>
      <c r="H17" s="31">
        <f t="shared" si="2"/>
        <v>14680</v>
      </c>
      <c r="I17" s="32">
        <f t="shared" si="2"/>
        <v>0</v>
      </c>
      <c r="J17" s="32">
        <f t="shared" si="2"/>
        <v>0</v>
      </c>
    </row>
    <row r="19" spans="1:10" ht="14.25" x14ac:dyDescent="0.2">
      <c r="C19" s="83"/>
    </row>
    <row r="21" spans="1:10" x14ac:dyDescent="0.15">
      <c r="D21" s="23"/>
      <c r="E21" s="23"/>
      <c r="F21" s="23"/>
      <c r="G21" s="23"/>
      <c r="H21" s="23"/>
    </row>
    <row r="22" spans="1:10" x14ac:dyDescent="0.15">
      <c r="D22" s="49"/>
      <c r="E22" s="23"/>
      <c r="F22" s="23"/>
      <c r="G22" s="23"/>
      <c r="H22" s="23"/>
    </row>
    <row r="23" spans="1:10" ht="15" x14ac:dyDescent="0.2">
      <c r="C23" s="89" t="s">
        <v>112</v>
      </c>
      <c r="D23" s="84" t="s">
        <v>113</v>
      </c>
      <c r="F23" s="23"/>
      <c r="H23" s="23"/>
    </row>
    <row r="24" spans="1:10" ht="11.25" thickBot="1" x14ac:dyDescent="0.2">
      <c r="D24" s="90"/>
      <c r="F24" s="23"/>
      <c r="H24" s="23"/>
    </row>
    <row r="25" spans="1:10" ht="12.75" x14ac:dyDescent="0.2">
      <c r="C25" s="91" t="s">
        <v>119</v>
      </c>
      <c r="D25" s="92">
        <v>25245</v>
      </c>
      <c r="F25" s="23"/>
      <c r="H25" s="23"/>
    </row>
    <row r="26" spans="1:10" ht="12.75" x14ac:dyDescent="0.2">
      <c r="C26" s="93" t="s">
        <v>114</v>
      </c>
      <c r="D26" s="94">
        <v>13580</v>
      </c>
      <c r="F26" s="23"/>
      <c r="H26" s="23"/>
    </row>
    <row r="27" spans="1:10" ht="12.75" x14ac:dyDescent="0.2">
      <c r="C27" s="93" t="s">
        <v>115</v>
      </c>
      <c r="D27" s="95">
        <v>0</v>
      </c>
      <c r="F27" s="23"/>
      <c r="H27" s="23"/>
    </row>
    <row r="28" spans="1:10" ht="12.75" x14ac:dyDescent="0.2">
      <c r="C28" s="93" t="s">
        <v>116</v>
      </c>
      <c r="D28" s="94">
        <v>14680</v>
      </c>
      <c r="F28" s="23"/>
      <c r="H28" s="23"/>
    </row>
    <row r="29" spans="1:10" ht="13.5" thickBot="1" x14ac:dyDescent="0.25">
      <c r="C29" s="96" t="s">
        <v>120</v>
      </c>
      <c r="D29" s="97">
        <f>D25+D26-D28</f>
        <v>24145</v>
      </c>
      <c r="F29" s="23"/>
      <c r="H29" s="23"/>
    </row>
    <row r="30" spans="1:10" ht="12.75" x14ac:dyDescent="0.2">
      <c r="C30" s="98"/>
      <c r="D30" s="99"/>
      <c r="E30" s="98"/>
      <c r="F30" s="23"/>
      <c r="H30" s="23"/>
    </row>
    <row r="31" spans="1:10" x14ac:dyDescent="0.15">
      <c r="D31" s="23"/>
      <c r="E31" s="23"/>
      <c r="F31" s="23"/>
      <c r="G31" s="23"/>
      <c r="H31" s="23"/>
    </row>
  </sheetData>
  <mergeCells count="6">
    <mergeCell ref="F5:I5"/>
    <mergeCell ref="C7:C10"/>
    <mergeCell ref="B5:B6"/>
    <mergeCell ref="C5:C6"/>
    <mergeCell ref="D5:D6"/>
    <mergeCell ref="E5:E6"/>
  </mergeCells>
  <pageMargins left="0.78740157480314965" right="0.78740157480314965" top="0.98425196850393704" bottom="0.98425196850393704" header="0.51181102362204722" footer="0.51181102362204722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68"/>
  <sheetViews>
    <sheetView tabSelected="1" topLeftCell="E1" workbookViewId="0">
      <selection activeCell="H14" sqref="H14"/>
    </sheetView>
  </sheetViews>
  <sheetFormatPr defaultColWidth="9" defaultRowHeight="12.75" x14ac:dyDescent="0.2"/>
  <cols>
    <col min="1" max="1" width="44" style="3" customWidth="1"/>
    <col min="2" max="2" width="14.6640625" style="3" customWidth="1"/>
    <col min="3" max="3" width="13.6640625" style="3" customWidth="1"/>
    <col min="4" max="4" width="14.33203125" style="3" customWidth="1"/>
    <col min="5" max="5" width="13.6640625" style="3" customWidth="1"/>
    <col min="6" max="7" width="13.6640625" style="5" customWidth="1"/>
    <col min="8" max="8" width="14.33203125" style="132" customWidth="1"/>
    <col min="9" max="16384" width="9" style="3"/>
  </cols>
  <sheetData>
    <row r="1" spans="1:8" x14ac:dyDescent="0.2">
      <c r="A1" s="48" t="s">
        <v>122</v>
      </c>
      <c r="B1" s="2"/>
      <c r="F1" s="4"/>
      <c r="H1" s="4" t="s">
        <v>127</v>
      </c>
    </row>
    <row r="2" spans="1:8" x14ac:dyDescent="0.2">
      <c r="A2" s="48"/>
      <c r="B2" s="2"/>
      <c r="F2" s="4"/>
      <c r="G2" s="4"/>
      <c r="H2" s="131"/>
    </row>
    <row r="3" spans="1:8" x14ac:dyDescent="0.2">
      <c r="A3" s="1"/>
      <c r="B3" s="2"/>
      <c r="E3" s="4"/>
    </row>
    <row r="4" spans="1:8" x14ac:dyDescent="0.2">
      <c r="A4" s="46" t="s">
        <v>90</v>
      </c>
      <c r="B4" s="2"/>
      <c r="E4" s="4"/>
      <c r="F4" s="4"/>
      <c r="H4" s="131" t="s">
        <v>0</v>
      </c>
    </row>
    <row r="5" spans="1:8" ht="13.5" thickBot="1" x14ac:dyDescent="0.25">
      <c r="B5" s="2"/>
      <c r="D5" s="105"/>
      <c r="E5" s="105"/>
      <c r="F5" s="102"/>
      <c r="G5" s="102"/>
      <c r="H5" s="133"/>
    </row>
    <row r="6" spans="1:8" ht="14.25" customHeight="1" x14ac:dyDescent="0.2">
      <c r="A6" s="144" t="s">
        <v>1</v>
      </c>
      <c r="B6" s="146" t="s">
        <v>2</v>
      </c>
      <c r="C6" s="176" t="s">
        <v>3</v>
      </c>
      <c r="D6" s="176" t="s">
        <v>4</v>
      </c>
      <c r="E6" s="178" t="s">
        <v>123</v>
      </c>
      <c r="F6" s="174" t="s">
        <v>124</v>
      </c>
      <c r="G6" s="174" t="s">
        <v>125</v>
      </c>
      <c r="H6" s="172" t="s">
        <v>128</v>
      </c>
    </row>
    <row r="7" spans="1:8" ht="14.25" customHeight="1" thickBot="1" x14ac:dyDescent="0.25">
      <c r="A7" s="145"/>
      <c r="B7" s="147"/>
      <c r="C7" s="177"/>
      <c r="D7" s="177"/>
      <c r="E7" s="179"/>
      <c r="F7" s="175"/>
      <c r="G7" s="175"/>
      <c r="H7" s="173"/>
    </row>
    <row r="8" spans="1:8" ht="9" customHeight="1" x14ac:dyDescent="0.2">
      <c r="E8" s="106"/>
    </row>
    <row r="9" spans="1:8" s="2" customFormat="1" ht="13.5" thickBot="1" x14ac:dyDescent="0.25">
      <c r="A9" s="107" t="s">
        <v>6</v>
      </c>
      <c r="B9" s="108"/>
      <c r="C9" s="109"/>
      <c r="D9" s="109"/>
      <c r="E9" s="109"/>
      <c r="F9" s="110"/>
      <c r="G9" s="110"/>
      <c r="H9" s="134"/>
    </row>
    <row r="10" spans="1:8" x14ac:dyDescent="0.2">
      <c r="A10" s="33" t="s">
        <v>7</v>
      </c>
      <c r="B10" s="18">
        <v>501</v>
      </c>
      <c r="C10" s="41">
        <f>'Tab 2 - Provozní -  rozpis'!C12</f>
        <v>30846</v>
      </c>
      <c r="D10" s="41">
        <f>'Tab 2 - Provozní -  rozpis'!H12</f>
        <v>200</v>
      </c>
      <c r="E10" s="124">
        <f>C10+D10</f>
        <v>31046</v>
      </c>
      <c r="F10" s="112">
        <v>26007</v>
      </c>
      <c r="G10" s="112">
        <v>17692</v>
      </c>
      <c r="H10" s="135">
        <f>E10-G10</f>
        <v>13354</v>
      </c>
    </row>
    <row r="11" spans="1:8" x14ac:dyDescent="0.2">
      <c r="A11" s="28" t="s">
        <v>8</v>
      </c>
      <c r="B11" s="8">
        <v>502</v>
      </c>
      <c r="C11" s="111">
        <f>'Tab 2 - Provozní -  rozpis'!C13</f>
        <v>6500</v>
      </c>
      <c r="D11" s="111">
        <f>'Tab 2 - Provozní -  rozpis'!H13</f>
        <v>50</v>
      </c>
      <c r="E11" s="113">
        <f t="shared" ref="E11:E35" si="0">C11+D11</f>
        <v>6550</v>
      </c>
      <c r="F11" s="114">
        <v>8812</v>
      </c>
      <c r="G11" s="114">
        <v>6389</v>
      </c>
      <c r="H11" s="136">
        <f>E11-G11</f>
        <v>161</v>
      </c>
    </row>
    <row r="12" spans="1:8" x14ac:dyDescent="0.2">
      <c r="A12" s="28" t="s">
        <v>9</v>
      </c>
      <c r="B12" s="8">
        <v>503</v>
      </c>
      <c r="C12" s="111">
        <f>'Tab 2 - Provozní -  rozpis'!C14</f>
        <v>0</v>
      </c>
      <c r="D12" s="111">
        <f>'Tab 2 - Provozní -  rozpis'!H14</f>
        <v>0</v>
      </c>
      <c r="E12" s="113">
        <f t="shared" si="0"/>
        <v>0</v>
      </c>
      <c r="F12" s="114">
        <v>0</v>
      </c>
      <c r="G12" s="114">
        <v>0</v>
      </c>
      <c r="H12" s="136">
        <f t="shared" ref="H12:H35" si="1">E12-G12</f>
        <v>0</v>
      </c>
    </row>
    <row r="13" spans="1:8" x14ac:dyDescent="0.2">
      <c r="A13" s="28" t="s">
        <v>10</v>
      </c>
      <c r="B13" s="8">
        <v>504</v>
      </c>
      <c r="C13" s="111">
        <f>'Tab 2 - Provozní -  rozpis'!C15</f>
        <v>0</v>
      </c>
      <c r="D13" s="111">
        <f>'Tab 2 - Provozní -  rozpis'!H15</f>
        <v>0</v>
      </c>
      <c r="E13" s="113">
        <f t="shared" si="0"/>
        <v>0</v>
      </c>
      <c r="F13" s="114">
        <v>0</v>
      </c>
      <c r="G13" s="114">
        <v>8</v>
      </c>
      <c r="H13" s="136">
        <f t="shared" si="1"/>
        <v>-8</v>
      </c>
    </row>
    <row r="14" spans="1:8" x14ac:dyDescent="0.2">
      <c r="A14" s="28" t="s">
        <v>11</v>
      </c>
      <c r="B14" s="8">
        <v>511</v>
      </c>
      <c r="C14" s="111">
        <f>'Tab 2 - Provozní -  rozpis'!C16</f>
        <v>5215</v>
      </c>
      <c r="D14" s="111">
        <f>'Tab 2 - Provozní -  rozpis'!H16</f>
        <v>4</v>
      </c>
      <c r="E14" s="113">
        <f t="shared" si="0"/>
        <v>5219</v>
      </c>
      <c r="F14" s="114">
        <v>4512</v>
      </c>
      <c r="G14" s="114">
        <v>5389</v>
      </c>
      <c r="H14" s="136">
        <f t="shared" si="1"/>
        <v>-170</v>
      </c>
    </row>
    <row r="15" spans="1:8" x14ac:dyDescent="0.2">
      <c r="A15" s="28" t="s">
        <v>12</v>
      </c>
      <c r="B15" s="8">
        <v>512</v>
      </c>
      <c r="C15" s="111">
        <f>'Tab 2 - Provozní -  rozpis'!C17</f>
        <v>12500</v>
      </c>
      <c r="D15" s="111">
        <f>'Tab 2 - Provozní -  rozpis'!H17</f>
        <v>0</v>
      </c>
      <c r="E15" s="113">
        <f>C15+D15</f>
        <v>12500</v>
      </c>
      <c r="F15" s="114">
        <v>10151</v>
      </c>
      <c r="G15" s="114">
        <v>12788</v>
      </c>
      <c r="H15" s="136">
        <f t="shared" si="1"/>
        <v>-288</v>
      </c>
    </row>
    <row r="16" spans="1:8" x14ac:dyDescent="0.2">
      <c r="A16" s="28" t="s">
        <v>13</v>
      </c>
      <c r="B16" s="8">
        <v>513</v>
      </c>
      <c r="C16" s="111">
        <f>'Tab 2 - Provozní -  rozpis'!C18</f>
        <v>1020</v>
      </c>
      <c r="D16" s="111">
        <f>'Tab 2 - Provozní -  rozpis'!H18</f>
        <v>230</v>
      </c>
      <c r="E16" s="113">
        <f t="shared" si="0"/>
        <v>1250</v>
      </c>
      <c r="F16" s="114">
        <v>1097</v>
      </c>
      <c r="G16" s="114">
        <v>1222</v>
      </c>
      <c r="H16" s="136">
        <f t="shared" si="1"/>
        <v>28</v>
      </c>
    </row>
    <row r="17" spans="1:8" x14ac:dyDescent="0.2">
      <c r="A17" s="28" t="s">
        <v>14</v>
      </c>
      <c r="B17" s="8">
        <v>518</v>
      </c>
      <c r="C17" s="111">
        <f>'Tab 2 - Provozní -  rozpis'!C19</f>
        <v>55520</v>
      </c>
      <c r="D17" s="111">
        <f>'Tab 2 - Provozní -  rozpis'!H19</f>
        <v>694</v>
      </c>
      <c r="E17" s="113">
        <f t="shared" si="0"/>
        <v>56214</v>
      </c>
      <c r="F17" s="114">
        <v>58669</v>
      </c>
      <c r="G17" s="114">
        <v>56413</v>
      </c>
      <c r="H17" s="136">
        <f t="shared" si="1"/>
        <v>-199</v>
      </c>
    </row>
    <row r="18" spans="1:8" x14ac:dyDescent="0.2">
      <c r="A18" s="28" t="s">
        <v>15</v>
      </c>
      <c r="B18" s="8">
        <v>521</v>
      </c>
      <c r="C18" s="111">
        <f>'Tab 2 - Provozní -  rozpis'!C20</f>
        <v>280961</v>
      </c>
      <c r="D18" s="111">
        <f>'Tab 2 - Provozní -  rozpis'!H20</f>
        <v>1200</v>
      </c>
      <c r="E18" s="113">
        <f>C18+D18</f>
        <v>282161</v>
      </c>
      <c r="F18" s="114">
        <v>291115</v>
      </c>
      <c r="G18" s="114">
        <v>315602</v>
      </c>
      <c r="H18" s="136">
        <f t="shared" si="1"/>
        <v>-33441</v>
      </c>
    </row>
    <row r="19" spans="1:8" x14ac:dyDescent="0.2">
      <c r="A19" s="28" t="s">
        <v>16</v>
      </c>
      <c r="B19" s="8">
        <v>524</v>
      </c>
      <c r="C19" s="111">
        <f>'Tab 2 - Provozní -  rozpis'!C21</f>
        <v>88461</v>
      </c>
      <c r="D19" s="111">
        <f>'Tab 2 - Provozní -  rozpis'!H21</f>
        <v>400</v>
      </c>
      <c r="E19" s="113">
        <f>C19+D19</f>
        <v>88861</v>
      </c>
      <c r="F19" s="114">
        <v>91208</v>
      </c>
      <c r="G19" s="114">
        <v>100178</v>
      </c>
      <c r="H19" s="136">
        <f t="shared" si="1"/>
        <v>-11317</v>
      </c>
    </row>
    <row r="20" spans="1:8" x14ac:dyDescent="0.2">
      <c r="A20" s="28" t="s">
        <v>17</v>
      </c>
      <c r="B20" s="8" t="s">
        <v>18</v>
      </c>
      <c r="C20" s="111">
        <f>'Tab 2 - Provozní -  rozpis'!C22</f>
        <v>7094</v>
      </c>
      <c r="D20" s="111">
        <f>'Tab 2 - Provozní -  rozpis'!H22</f>
        <v>23</v>
      </c>
      <c r="E20" s="113">
        <f>C20+D20</f>
        <v>7117</v>
      </c>
      <c r="F20" s="114">
        <v>9090</v>
      </c>
      <c r="G20" s="114">
        <v>8374</v>
      </c>
      <c r="H20" s="136">
        <f t="shared" si="1"/>
        <v>-1257</v>
      </c>
    </row>
    <row r="21" spans="1:8" x14ac:dyDescent="0.2">
      <c r="A21" s="28" t="s">
        <v>19</v>
      </c>
      <c r="B21" s="8" t="s">
        <v>20</v>
      </c>
      <c r="C21" s="111">
        <f>'Tab 2 - Provozní -  rozpis'!C23</f>
        <v>9</v>
      </c>
      <c r="D21" s="111">
        <f>'Tab 2 - Provozní -  rozpis'!H23</f>
        <v>0</v>
      </c>
      <c r="E21" s="113">
        <f t="shared" si="0"/>
        <v>9</v>
      </c>
      <c r="F21" s="114">
        <v>8</v>
      </c>
      <c r="G21" s="114">
        <v>7</v>
      </c>
      <c r="H21" s="136">
        <f t="shared" si="1"/>
        <v>2</v>
      </c>
    </row>
    <row r="22" spans="1:8" x14ac:dyDescent="0.2">
      <c r="A22" s="28" t="s">
        <v>21</v>
      </c>
      <c r="B22" s="8">
        <v>538</v>
      </c>
      <c r="C22" s="111">
        <f>'Tab 2 - Provozní -  rozpis'!C24</f>
        <v>3</v>
      </c>
      <c r="D22" s="111">
        <f>'Tab 2 - Provozní -  rozpis'!H24</f>
        <v>0</v>
      </c>
      <c r="E22" s="113">
        <f t="shared" si="0"/>
        <v>3</v>
      </c>
      <c r="F22" s="114">
        <v>3</v>
      </c>
      <c r="G22" s="114">
        <v>0</v>
      </c>
      <c r="H22" s="136">
        <f t="shared" si="1"/>
        <v>3</v>
      </c>
    </row>
    <row r="23" spans="1:8" x14ac:dyDescent="0.2">
      <c r="A23" s="28" t="s">
        <v>22</v>
      </c>
      <c r="B23" s="8" t="s">
        <v>23</v>
      </c>
      <c r="C23" s="111">
        <f>'Tab 2 - Provozní -  rozpis'!C25</f>
        <v>4</v>
      </c>
      <c r="D23" s="111">
        <f>'Tab 2 - Provozní -  rozpis'!H25</f>
        <v>0</v>
      </c>
      <c r="E23" s="113">
        <f t="shared" si="0"/>
        <v>4</v>
      </c>
      <c r="F23" s="114">
        <v>0</v>
      </c>
      <c r="G23" s="114">
        <v>4</v>
      </c>
      <c r="H23" s="136">
        <f t="shared" si="1"/>
        <v>0</v>
      </c>
    </row>
    <row r="24" spans="1:8" x14ac:dyDescent="0.2">
      <c r="A24" s="28" t="s">
        <v>24</v>
      </c>
      <c r="B24" s="8">
        <v>543</v>
      </c>
      <c r="C24" s="111">
        <f>'Tab 2 - Provozní -  rozpis'!C26</f>
        <v>0</v>
      </c>
      <c r="D24" s="111">
        <f>'Tab 2 - Provozní -  rozpis'!H26</f>
        <v>0</v>
      </c>
      <c r="E24" s="113">
        <f t="shared" si="0"/>
        <v>0</v>
      </c>
      <c r="F24" s="114">
        <v>0</v>
      </c>
      <c r="G24" s="114">
        <v>0</v>
      </c>
      <c r="H24" s="136">
        <f t="shared" si="1"/>
        <v>0</v>
      </c>
    </row>
    <row r="25" spans="1:8" x14ac:dyDescent="0.2">
      <c r="A25" s="28" t="s">
        <v>25</v>
      </c>
      <c r="B25" s="8" t="s">
        <v>26</v>
      </c>
      <c r="C25" s="111">
        <f>'Tab 2 - Provozní -  rozpis'!C27</f>
        <v>118971</v>
      </c>
      <c r="D25" s="111">
        <f>'Tab 2 - Provozní -  rozpis'!H27</f>
        <v>135</v>
      </c>
      <c r="E25" s="113">
        <f t="shared" si="0"/>
        <v>119106</v>
      </c>
      <c r="F25" s="114">
        <v>130075</v>
      </c>
      <c r="G25" s="114">
        <v>123477</v>
      </c>
      <c r="H25" s="136">
        <f t="shared" si="1"/>
        <v>-4371</v>
      </c>
    </row>
    <row r="26" spans="1:8" x14ac:dyDescent="0.2">
      <c r="A26" s="28" t="s">
        <v>27</v>
      </c>
      <c r="B26" s="8">
        <v>551</v>
      </c>
      <c r="C26" s="111">
        <f>'Tab 2 - Provozní -  rozpis'!C28</f>
        <v>25000</v>
      </c>
      <c r="D26" s="111">
        <f>'Tab 2 - Provozní -  rozpis'!H28</f>
        <v>0</v>
      </c>
      <c r="E26" s="113">
        <f t="shared" si="0"/>
        <v>25000</v>
      </c>
      <c r="F26" s="114">
        <v>25000</v>
      </c>
      <c r="G26" s="114">
        <v>23166</v>
      </c>
      <c r="H26" s="136">
        <f t="shared" si="1"/>
        <v>1834</v>
      </c>
    </row>
    <row r="27" spans="1:8" x14ac:dyDescent="0.2">
      <c r="A27" s="28" t="s">
        <v>28</v>
      </c>
      <c r="B27" s="8">
        <v>552</v>
      </c>
      <c r="C27" s="111">
        <f>'Tab 2 - Provozní -  rozpis'!C29</f>
        <v>0</v>
      </c>
      <c r="D27" s="111">
        <f>'Tab 2 - Provozní -  rozpis'!H29</f>
        <v>0</v>
      </c>
      <c r="E27" s="113">
        <f t="shared" si="0"/>
        <v>0</v>
      </c>
      <c r="F27" s="114">
        <v>0</v>
      </c>
      <c r="G27" s="114">
        <v>0</v>
      </c>
      <c r="H27" s="136">
        <f t="shared" si="1"/>
        <v>0</v>
      </c>
    </row>
    <row r="28" spans="1:8" x14ac:dyDescent="0.2">
      <c r="A28" s="28" t="s">
        <v>29</v>
      </c>
      <c r="B28" s="8">
        <v>553</v>
      </c>
      <c r="C28" s="111">
        <f>'Tab 2 - Provozní -  rozpis'!C30</f>
        <v>0</v>
      </c>
      <c r="D28" s="111">
        <f>'Tab 2 - Provozní -  rozpis'!H30</f>
        <v>0</v>
      </c>
      <c r="E28" s="113">
        <f t="shared" si="0"/>
        <v>0</v>
      </c>
      <c r="F28" s="114">
        <v>0</v>
      </c>
      <c r="G28" s="114">
        <v>0</v>
      </c>
      <c r="H28" s="136">
        <f t="shared" si="1"/>
        <v>0</v>
      </c>
    </row>
    <row r="29" spans="1:8" x14ac:dyDescent="0.2">
      <c r="A29" s="28" t="s">
        <v>30</v>
      </c>
      <c r="B29" s="8">
        <v>554</v>
      </c>
      <c r="C29" s="111">
        <f>'Tab 2 - Provozní -  rozpis'!C31</f>
        <v>0</v>
      </c>
      <c r="D29" s="111">
        <f>'Tab 2 - Provozní -  rozpis'!H31</f>
        <v>0</v>
      </c>
      <c r="E29" s="113">
        <f t="shared" si="0"/>
        <v>0</v>
      </c>
      <c r="F29" s="114">
        <v>0</v>
      </c>
      <c r="G29" s="114">
        <v>0</v>
      </c>
      <c r="H29" s="136">
        <f t="shared" si="1"/>
        <v>0</v>
      </c>
    </row>
    <row r="30" spans="1:8" x14ac:dyDescent="0.2">
      <c r="A30" s="28" t="s">
        <v>31</v>
      </c>
      <c r="B30" s="8">
        <v>559</v>
      </c>
      <c r="C30" s="111">
        <f>'Tab 2 - Provozní -  rozpis'!C32</f>
        <v>0</v>
      </c>
      <c r="D30" s="111">
        <f>'Tab 2 - Provozní -  rozpis'!H32</f>
        <v>0</v>
      </c>
      <c r="E30" s="113">
        <f t="shared" si="0"/>
        <v>0</v>
      </c>
      <c r="F30" s="114">
        <v>0</v>
      </c>
      <c r="G30" s="114">
        <v>0</v>
      </c>
      <c r="H30" s="136">
        <f t="shared" si="1"/>
        <v>0</v>
      </c>
    </row>
    <row r="31" spans="1:8" x14ac:dyDescent="0.2">
      <c r="A31" s="28" t="s">
        <v>32</v>
      </c>
      <c r="B31" s="8" t="s">
        <v>33</v>
      </c>
      <c r="C31" s="111">
        <f>'Tab 2 - Provozní -  rozpis'!C33</f>
        <v>0</v>
      </c>
      <c r="D31" s="111">
        <f>'Tab 2 - Provozní -  rozpis'!H33</f>
        <v>0</v>
      </c>
      <c r="E31" s="113">
        <f t="shared" si="0"/>
        <v>0</v>
      </c>
      <c r="F31" s="114">
        <v>0</v>
      </c>
      <c r="G31" s="114">
        <v>0</v>
      </c>
      <c r="H31" s="136">
        <f t="shared" si="1"/>
        <v>0</v>
      </c>
    </row>
    <row r="32" spans="1:8" x14ac:dyDescent="0.2">
      <c r="A32" s="28" t="s">
        <v>34</v>
      </c>
      <c r="B32" s="8"/>
      <c r="C32" s="111">
        <f>'Tab 2 - Provozní -  rozpis'!C34</f>
        <v>0</v>
      </c>
      <c r="D32" s="111">
        <f>'Tab 2 - Provozní -  rozpis'!H34</f>
        <v>0</v>
      </c>
      <c r="E32" s="113">
        <f t="shared" si="0"/>
        <v>0</v>
      </c>
      <c r="F32" s="114">
        <v>0</v>
      </c>
      <c r="G32" s="114">
        <v>0</v>
      </c>
      <c r="H32" s="136">
        <f t="shared" si="1"/>
        <v>0</v>
      </c>
    </row>
    <row r="33" spans="1:8" x14ac:dyDescent="0.2">
      <c r="A33" s="28" t="s">
        <v>35</v>
      </c>
      <c r="B33" s="8" t="s">
        <v>36</v>
      </c>
      <c r="C33" s="111">
        <f>'Tab 2 - Provozní -  rozpis'!C35</f>
        <v>0</v>
      </c>
      <c r="D33" s="111">
        <f>'Tab 2 - Provozní -  rozpis'!H35</f>
        <v>1400</v>
      </c>
      <c r="E33" s="113">
        <f>C33+D33</f>
        <v>1400</v>
      </c>
      <c r="F33" s="114">
        <v>0</v>
      </c>
      <c r="G33" s="114">
        <v>1392</v>
      </c>
      <c r="H33" s="136">
        <f t="shared" si="1"/>
        <v>8</v>
      </c>
    </row>
    <row r="34" spans="1:8" ht="13.5" thickBot="1" x14ac:dyDescent="0.25">
      <c r="A34" s="34" t="s">
        <v>37</v>
      </c>
      <c r="B34" s="115" t="s">
        <v>38</v>
      </c>
      <c r="C34" s="130">
        <f>'Tab 2 - Provozní -  rozpis'!C36</f>
        <v>20500</v>
      </c>
      <c r="D34" s="130">
        <f>'Tab 2 - Provozní -  rozpis'!H36</f>
        <v>25</v>
      </c>
      <c r="E34" s="116">
        <f t="shared" si="0"/>
        <v>20525</v>
      </c>
      <c r="F34" s="117">
        <v>19360</v>
      </c>
      <c r="G34" s="117">
        <v>19934</v>
      </c>
      <c r="H34" s="141">
        <f t="shared" si="1"/>
        <v>591</v>
      </c>
    </row>
    <row r="35" spans="1:8" ht="13.5" thickBot="1" x14ac:dyDescent="0.25">
      <c r="A35" s="118" t="s">
        <v>39</v>
      </c>
      <c r="B35" s="119" t="s">
        <v>40</v>
      </c>
      <c r="C35" s="120">
        <f>SUM(C10:C34)</f>
        <v>652604</v>
      </c>
      <c r="D35" s="120">
        <f>SUM(D10:D34)</f>
        <v>4361</v>
      </c>
      <c r="E35" s="121">
        <f t="shared" si="0"/>
        <v>656965</v>
      </c>
      <c r="F35" s="122">
        <f>SUM(F10:F34)</f>
        <v>675107</v>
      </c>
      <c r="G35" s="122">
        <f>SUM(G10:G34)</f>
        <v>692035</v>
      </c>
      <c r="H35" s="140">
        <f t="shared" si="1"/>
        <v>-35070</v>
      </c>
    </row>
    <row r="36" spans="1:8" ht="10.5" customHeight="1" x14ac:dyDescent="0.2">
      <c r="C36" s="15"/>
      <c r="D36" s="15"/>
      <c r="E36" s="15"/>
      <c r="F36" s="23"/>
      <c r="G36" s="23"/>
    </row>
    <row r="37" spans="1:8" ht="13.5" thickBot="1" x14ac:dyDescent="0.25">
      <c r="A37" s="6" t="s">
        <v>59</v>
      </c>
      <c r="B37" s="2"/>
      <c r="C37" s="16"/>
      <c r="D37" s="16"/>
      <c r="E37" s="16"/>
      <c r="F37" s="23"/>
      <c r="G37" s="23"/>
    </row>
    <row r="38" spans="1:8" x14ac:dyDescent="0.2">
      <c r="A38" s="33" t="s">
        <v>41</v>
      </c>
      <c r="B38" s="18">
        <v>601</v>
      </c>
      <c r="C38" s="123">
        <f>'Tab 2 - Provozní -  rozpis'!C39</f>
        <v>0</v>
      </c>
      <c r="D38" s="123">
        <f>'Tab 2 - Provozní -  rozpis'!H39</f>
        <v>0</v>
      </c>
      <c r="E38" s="124">
        <f t="shared" ref="E38:E50" si="2">C38+D38</f>
        <v>0</v>
      </c>
      <c r="F38" s="125">
        <v>0</v>
      </c>
      <c r="G38" s="125">
        <v>0</v>
      </c>
      <c r="H38" s="137">
        <f>E38-G38</f>
        <v>0</v>
      </c>
    </row>
    <row r="39" spans="1:8" x14ac:dyDescent="0.2">
      <c r="A39" s="28" t="s">
        <v>42</v>
      </c>
      <c r="B39" s="8">
        <v>602</v>
      </c>
      <c r="C39" s="42">
        <f>'Tab 2 - Provozní -  rozpis'!C40</f>
        <v>58500</v>
      </c>
      <c r="D39" s="42">
        <f>'Tab 2 - Provozní -  rozpis'!H40</f>
        <v>4405</v>
      </c>
      <c r="E39" s="113">
        <f t="shared" si="2"/>
        <v>62905</v>
      </c>
      <c r="F39" s="114">
        <v>64000</v>
      </c>
      <c r="G39" s="114">
        <v>64331</v>
      </c>
      <c r="H39" s="142">
        <f t="shared" ref="H39:H50" si="3">E39-G39</f>
        <v>-1426</v>
      </c>
    </row>
    <row r="40" spans="1:8" x14ac:dyDescent="0.2">
      <c r="A40" s="28" t="s">
        <v>43</v>
      </c>
      <c r="B40" s="8">
        <v>604</v>
      </c>
      <c r="C40" s="42">
        <f>'Tab 2 - Provozní -  rozpis'!C41</f>
        <v>0</v>
      </c>
      <c r="D40" s="42">
        <f>'Tab 2 - Provozní -  rozpis'!H41</f>
        <v>0</v>
      </c>
      <c r="E40" s="113">
        <f t="shared" si="2"/>
        <v>0</v>
      </c>
      <c r="F40" s="114">
        <v>0</v>
      </c>
      <c r="G40" s="114">
        <v>9</v>
      </c>
      <c r="H40" s="142">
        <f t="shared" si="3"/>
        <v>-9</v>
      </c>
    </row>
    <row r="41" spans="1:8" x14ac:dyDescent="0.2">
      <c r="A41" s="28" t="s">
        <v>44</v>
      </c>
      <c r="B41" s="8" t="s">
        <v>45</v>
      </c>
      <c r="C41" s="42">
        <f>'Tab 2 - Provozní -  rozpis'!C42</f>
        <v>0</v>
      </c>
      <c r="D41" s="42">
        <f>'Tab 2 - Provozní -  rozpis'!H42</f>
        <v>0</v>
      </c>
      <c r="E41" s="113">
        <f t="shared" si="2"/>
        <v>0</v>
      </c>
      <c r="F41" s="114">
        <v>0</v>
      </c>
      <c r="G41" s="114">
        <v>0</v>
      </c>
      <c r="H41" s="142">
        <f t="shared" si="3"/>
        <v>0</v>
      </c>
    </row>
    <row r="42" spans="1:8" x14ac:dyDescent="0.2">
      <c r="A42" s="28" t="s">
        <v>46</v>
      </c>
      <c r="B42" s="8" t="s">
        <v>47</v>
      </c>
      <c r="C42" s="42">
        <f>'Tab 2 - Provozní -  rozpis'!C43</f>
        <v>0</v>
      </c>
      <c r="D42" s="42">
        <f>'Tab 2 - Provozní -  rozpis'!H43</f>
        <v>0</v>
      </c>
      <c r="E42" s="113">
        <f t="shared" si="2"/>
        <v>0</v>
      </c>
      <c r="F42" s="114">
        <v>0</v>
      </c>
      <c r="G42" s="114">
        <v>0</v>
      </c>
      <c r="H42" s="142">
        <f t="shared" si="3"/>
        <v>0</v>
      </c>
    </row>
    <row r="43" spans="1:8" x14ac:dyDescent="0.2">
      <c r="A43" s="28" t="s">
        <v>48</v>
      </c>
      <c r="B43" s="8" t="s">
        <v>126</v>
      </c>
      <c r="C43" s="42">
        <f>'Tab 2 - Provozní -  rozpis'!C44</f>
        <v>59572</v>
      </c>
      <c r="D43" s="42">
        <f>'Tab 2 - Provozní -  rozpis'!H44</f>
        <v>0</v>
      </c>
      <c r="E43" s="113">
        <f t="shared" si="2"/>
        <v>59572</v>
      </c>
      <c r="F43" s="114">
        <v>84881</v>
      </c>
      <c r="G43" s="114">
        <v>81899</v>
      </c>
      <c r="H43" s="142">
        <f t="shared" si="3"/>
        <v>-22327</v>
      </c>
    </row>
    <row r="44" spans="1:8" x14ac:dyDescent="0.2">
      <c r="A44" s="28" t="s">
        <v>50</v>
      </c>
      <c r="B44" s="8" t="s">
        <v>51</v>
      </c>
      <c r="C44" s="42">
        <f>'Tab 2 - Provozní -  rozpis'!C45</f>
        <v>0</v>
      </c>
      <c r="D44" s="42">
        <f>'Tab 2 - Provozní -  rozpis'!H45</f>
        <v>0</v>
      </c>
      <c r="E44" s="113">
        <f t="shared" si="2"/>
        <v>0</v>
      </c>
      <c r="F44" s="114">
        <v>0</v>
      </c>
      <c r="G44" s="114">
        <v>0</v>
      </c>
      <c r="H44" s="142">
        <f t="shared" si="3"/>
        <v>0</v>
      </c>
    </row>
    <row r="45" spans="1:8" x14ac:dyDescent="0.2">
      <c r="A45" s="28" t="s">
        <v>52</v>
      </c>
      <c r="B45" s="8" t="s">
        <v>53</v>
      </c>
      <c r="C45" s="42">
        <f>'Tab 2 - Provozní -  rozpis'!C46</f>
        <v>0</v>
      </c>
      <c r="D45" s="42">
        <f>'Tab 2 - Provozní -  rozpis'!H46</f>
        <v>0</v>
      </c>
      <c r="E45" s="113">
        <f t="shared" si="2"/>
        <v>0</v>
      </c>
      <c r="F45" s="114">
        <v>0</v>
      </c>
      <c r="G45" s="114">
        <v>0</v>
      </c>
      <c r="H45" s="142">
        <f t="shared" si="3"/>
        <v>0</v>
      </c>
    </row>
    <row r="46" spans="1:8" x14ac:dyDescent="0.2">
      <c r="A46" s="28" t="s">
        <v>54</v>
      </c>
      <c r="B46" s="8">
        <v>691</v>
      </c>
      <c r="C46" s="42">
        <f>'Tab 2 - Provozní -  rozpis'!C47</f>
        <v>533356</v>
      </c>
      <c r="D46" s="42">
        <f>'Tab 2 - Provozní -  rozpis'!H47</f>
        <v>0</v>
      </c>
      <c r="E46" s="113">
        <f t="shared" si="2"/>
        <v>533356</v>
      </c>
      <c r="F46" s="114">
        <v>525026</v>
      </c>
      <c r="G46" s="114">
        <v>537972</v>
      </c>
      <c r="H46" s="142">
        <f t="shared" si="3"/>
        <v>-4616</v>
      </c>
    </row>
    <row r="47" spans="1:8" x14ac:dyDescent="0.2">
      <c r="A47" s="28" t="s">
        <v>86</v>
      </c>
      <c r="B47" s="8">
        <v>692</v>
      </c>
      <c r="C47" s="42">
        <f>'Tab 2 - Provozní -  rozpis'!C48</f>
        <v>0</v>
      </c>
      <c r="D47" s="42">
        <f>'Tab 2 - Provozní -  rozpis'!H48</f>
        <v>0</v>
      </c>
      <c r="E47" s="113">
        <f t="shared" si="2"/>
        <v>0</v>
      </c>
      <c r="F47" s="114">
        <v>0</v>
      </c>
      <c r="G47" s="114">
        <v>6188</v>
      </c>
      <c r="H47" s="142">
        <f t="shared" si="3"/>
        <v>-6188</v>
      </c>
    </row>
    <row r="48" spans="1:8" x14ac:dyDescent="0.2">
      <c r="A48" s="28" t="s">
        <v>55</v>
      </c>
      <c r="B48" s="8" t="s">
        <v>56</v>
      </c>
      <c r="C48" s="42">
        <f>'Tab 2 - Provozní -  rozpis'!C49</f>
        <v>0</v>
      </c>
      <c r="D48" s="42">
        <f>'Tab 2 - Provozní -  rozpis'!H49</f>
        <v>0</v>
      </c>
      <c r="E48" s="113">
        <f t="shared" si="2"/>
        <v>0</v>
      </c>
      <c r="F48" s="114">
        <v>0</v>
      </c>
      <c r="G48" s="114">
        <v>0</v>
      </c>
      <c r="H48" s="142">
        <f t="shared" si="3"/>
        <v>0</v>
      </c>
    </row>
    <row r="49" spans="1:8" ht="13.5" thickBot="1" x14ac:dyDescent="0.25">
      <c r="A49" s="34" t="s">
        <v>57</v>
      </c>
      <c r="B49" s="115" t="s">
        <v>58</v>
      </c>
      <c r="C49" s="39">
        <f>'Tab 2 - Provozní -  rozpis'!C50</f>
        <v>1000</v>
      </c>
      <c r="D49" s="39">
        <f>'Tab 2 - Provozní -  rozpis'!H50</f>
        <v>132</v>
      </c>
      <c r="E49" s="116">
        <f t="shared" si="2"/>
        <v>1132</v>
      </c>
      <c r="F49" s="117">
        <v>1200</v>
      </c>
      <c r="G49" s="117">
        <v>1770</v>
      </c>
      <c r="H49" s="138">
        <f t="shared" si="3"/>
        <v>-638</v>
      </c>
    </row>
    <row r="50" spans="1:8" ht="13.5" thickBot="1" x14ac:dyDescent="0.25">
      <c r="A50" s="118" t="s">
        <v>59</v>
      </c>
      <c r="B50" s="119" t="s">
        <v>60</v>
      </c>
      <c r="C50" s="120">
        <f>SUM(C38:C49)</f>
        <v>652428</v>
      </c>
      <c r="D50" s="120">
        <f>SUM(D39:D49)</f>
        <v>4537</v>
      </c>
      <c r="E50" s="121">
        <f t="shared" si="2"/>
        <v>656965</v>
      </c>
      <c r="F50" s="122">
        <f>SUM(F38:F49)</f>
        <v>675107</v>
      </c>
      <c r="G50" s="122">
        <f>SUM(G38:G49)</f>
        <v>692169</v>
      </c>
      <c r="H50" s="140">
        <f t="shared" si="3"/>
        <v>-35204</v>
      </c>
    </row>
    <row r="51" spans="1:8" ht="9" customHeight="1" thickBot="1" x14ac:dyDescent="0.25">
      <c r="C51" s="15"/>
      <c r="D51" s="15"/>
      <c r="E51" s="15"/>
      <c r="F51" s="23"/>
      <c r="G51" s="23"/>
    </row>
    <row r="52" spans="1:8" x14ac:dyDescent="0.2">
      <c r="A52" s="17" t="s">
        <v>61</v>
      </c>
      <c r="B52" s="18" t="s">
        <v>60</v>
      </c>
      <c r="C52" s="19">
        <f>C50</f>
        <v>652428</v>
      </c>
      <c r="D52" s="19">
        <f>D50</f>
        <v>4537</v>
      </c>
      <c r="E52" s="124">
        <f>C52+D52</f>
        <v>656965</v>
      </c>
      <c r="F52" s="125">
        <f>F50</f>
        <v>675107</v>
      </c>
      <c r="G52" s="125">
        <f>G50</f>
        <v>692169</v>
      </c>
      <c r="H52" s="137">
        <f>E52-G52</f>
        <v>-35204</v>
      </c>
    </row>
    <row r="53" spans="1:8" ht="13.5" thickBot="1" x14ac:dyDescent="0.25">
      <c r="A53" s="11" t="s">
        <v>64</v>
      </c>
      <c r="B53" s="12" t="s">
        <v>40</v>
      </c>
      <c r="C53" s="20">
        <f>C35</f>
        <v>652604</v>
      </c>
      <c r="D53" s="20">
        <f>D35</f>
        <v>4361</v>
      </c>
      <c r="E53" s="126">
        <f>C53+D53</f>
        <v>656965</v>
      </c>
      <c r="F53" s="117">
        <f>F35</f>
        <v>675107</v>
      </c>
      <c r="G53" s="117">
        <f>G35</f>
        <v>692035</v>
      </c>
      <c r="H53" s="138">
        <f t="shared" ref="H53:H54" si="4">E53-G53</f>
        <v>-35070</v>
      </c>
    </row>
    <row r="54" spans="1:8" ht="13.5" thickBot="1" x14ac:dyDescent="0.25">
      <c r="A54" s="13" t="s">
        <v>62</v>
      </c>
      <c r="B54" s="14" t="s">
        <v>63</v>
      </c>
      <c r="C54" s="22">
        <f>C52-C53</f>
        <v>-176</v>
      </c>
      <c r="D54" s="127">
        <f>D52-D53</f>
        <v>176</v>
      </c>
      <c r="E54" s="128">
        <f>C54+D54</f>
        <v>0</v>
      </c>
      <c r="F54" s="129">
        <f>F52-F53</f>
        <v>0</v>
      </c>
      <c r="G54" s="139">
        <f>G52-G53</f>
        <v>134</v>
      </c>
      <c r="H54" s="140">
        <f t="shared" si="4"/>
        <v>-134</v>
      </c>
    </row>
    <row r="55" spans="1:8" x14ac:dyDescent="0.2">
      <c r="C55" s="15"/>
      <c r="D55" s="15"/>
      <c r="E55" s="15"/>
      <c r="F55" s="23"/>
      <c r="G55" s="23"/>
    </row>
    <row r="57" spans="1:8" ht="12.75" hidden="1" customHeight="1" x14ac:dyDescent="0.2">
      <c r="A57" s="38" t="s">
        <v>78</v>
      </c>
      <c r="C57" s="38">
        <v>400</v>
      </c>
      <c r="D57" s="3" t="s">
        <v>77</v>
      </c>
      <c r="F57" s="5" t="s">
        <v>79</v>
      </c>
    </row>
    <row r="58" spans="1:8" ht="12.75" hidden="1" customHeight="1" x14ac:dyDescent="0.2">
      <c r="A58" s="3" t="s">
        <v>76</v>
      </c>
      <c r="C58" s="37">
        <v>500</v>
      </c>
      <c r="D58" s="37" t="s">
        <v>82</v>
      </c>
    </row>
    <row r="59" spans="1:8" ht="12.75" hidden="1" customHeight="1" x14ac:dyDescent="0.2">
      <c r="A59" s="3" t="s">
        <v>70</v>
      </c>
      <c r="C59" s="3">
        <v>100</v>
      </c>
      <c r="D59" s="3" t="s">
        <v>81</v>
      </c>
    </row>
    <row r="60" spans="1:8" ht="12.75" hidden="1" customHeight="1" x14ac:dyDescent="0.2">
      <c r="A60" s="3" t="s">
        <v>68</v>
      </c>
      <c r="C60" s="3">
        <v>80</v>
      </c>
      <c r="D60" s="3" t="s">
        <v>81</v>
      </c>
    </row>
    <row r="61" spans="1:8" ht="12.75" hidden="1" customHeight="1" x14ac:dyDescent="0.2">
      <c r="A61" s="3" t="s">
        <v>69</v>
      </c>
      <c r="C61" s="3">
        <v>50</v>
      </c>
      <c r="D61" s="3" t="s">
        <v>81</v>
      </c>
    </row>
    <row r="62" spans="1:8" ht="12.75" hidden="1" customHeight="1" x14ac:dyDescent="0.2">
      <c r="A62" s="38" t="s">
        <v>65</v>
      </c>
      <c r="C62" s="38">
        <v>600</v>
      </c>
      <c r="D62" s="3" t="s">
        <v>75</v>
      </c>
      <c r="E62" s="3" t="s">
        <v>74</v>
      </c>
      <c r="F62" s="5" t="s">
        <v>80</v>
      </c>
    </row>
    <row r="63" spans="1:8" ht="12.75" hidden="1" customHeight="1" x14ac:dyDescent="0.2">
      <c r="A63" s="38" t="s">
        <v>66</v>
      </c>
      <c r="C63" s="38">
        <v>211</v>
      </c>
      <c r="D63" s="3" t="s">
        <v>83</v>
      </c>
    </row>
    <row r="64" spans="1:8" ht="12.75" hidden="1" customHeight="1" x14ac:dyDescent="0.2">
      <c r="A64" s="3" t="s">
        <v>67</v>
      </c>
      <c r="C64" s="37">
        <v>250</v>
      </c>
      <c r="D64" s="3" t="s">
        <v>81</v>
      </c>
    </row>
    <row r="65" spans="1:4" ht="12.75" hidden="1" customHeight="1" x14ac:dyDescent="0.2">
      <c r="D65" s="37"/>
    </row>
    <row r="66" spans="1:4" ht="12.75" hidden="1" customHeight="1" x14ac:dyDescent="0.2">
      <c r="A66" s="36"/>
    </row>
    <row r="67" spans="1:4" ht="12.75" hidden="1" customHeight="1" x14ac:dyDescent="0.2"/>
    <row r="68" spans="1:4" ht="12.75" hidden="1" customHeight="1" x14ac:dyDescent="0.2">
      <c r="C68" s="3">
        <f>SUM(C57:C66)</f>
        <v>2191</v>
      </c>
    </row>
  </sheetData>
  <mergeCells count="8">
    <mergeCell ref="H6:H7"/>
    <mergeCell ref="G6:G7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9" scale="88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401FD8A9AB3E41881ECC8E8690AC66" ma:contentTypeVersion="2" ma:contentTypeDescription="Vytvoří nový dokument" ma:contentTypeScope="" ma:versionID="dd70713fdcc7281315a0d53fe4d645f7">
  <xsd:schema xmlns:xsd="http://www.w3.org/2001/XMLSchema" xmlns:xs="http://www.w3.org/2001/XMLSchema" xmlns:p="http://schemas.microsoft.com/office/2006/metadata/properties" xmlns:ns2="0b8a6dad-d97f-4916-bf72-d4d25e1bc3bd" targetNamespace="http://schemas.microsoft.com/office/2006/metadata/properties" ma:root="true" ma:fieldsID="8daa892b56547fed2cb63277a77ef487" ns2:_="">
    <xsd:import namespace="0b8a6dad-d97f-4916-bf72-d4d25e1bc3b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a6dad-d97f-4916-bf72-d4d25e1bc3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odnota hash upozornění na sdílení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357358-65B7-4B1D-B5EB-57F67ADABAA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0F56E6E-5B34-40F6-9278-8B4738B4D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8a6dad-d97f-4916-bf72-d4d25e1bc3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5CC706-F9B8-4DD8-93C0-E79E68B0612F}">
  <ds:schemaRefs>
    <ds:schemaRef ds:uri="0b8a6dad-d97f-4916-bf72-d4d25e1bc3bd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</ds:schemaRefs>
</ds:datastoreItem>
</file>

<file path=customXml/itemProps4.xml><?xml version="1.0" encoding="utf-8"?>
<ds:datastoreItem xmlns:ds="http://schemas.openxmlformats.org/officeDocument/2006/customXml" ds:itemID="{66962764-CCF8-4C37-B9BF-7126074C37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 1 - Provozní - souhrn</vt:lpstr>
      <vt:lpstr>Tab 2 - Provozní -  rozpis</vt:lpstr>
      <vt:lpstr>Tab 3 - Kapitálový</vt:lpstr>
      <vt:lpstr>Tab 4 - Porovnání minulý rok</vt:lpstr>
    </vt:vector>
  </TitlesOfParts>
  <Company>Univerzita Karlova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vojacek</dc:creator>
  <cp:lastModifiedBy>FFUK</cp:lastModifiedBy>
  <cp:lastPrinted>2015-03-20T13:55:38Z</cp:lastPrinted>
  <dcterms:created xsi:type="dcterms:W3CDTF">2006-03-01T09:52:16Z</dcterms:created>
  <dcterms:modified xsi:type="dcterms:W3CDTF">2015-06-19T07:55:22Z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0x010100AE401FD8A9AB3E41881ECC8E8690AC66</vt:lpwstr>
  </property>
</Properties>
</file>