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ffs01\Home\friembff\Dokumenty\Admin FF\Materiály pro AS\AS FF - k tisku\KVĚTEN 2014\Rozpočet\"/>
    </mc:Choice>
  </mc:AlternateContent>
  <bookViews>
    <workbookView xWindow="240" yWindow="135" windowWidth="20115" windowHeight="7935" activeTab="1"/>
  </bookViews>
  <sheets>
    <sheet name="Souhrn" sheetId="2" r:id="rId1"/>
    <sheet name="Výstupy" sheetId="1" r:id="rId2"/>
    <sheet name="Vstupy" sheetId="3" r:id="rId3"/>
    <sheet name="Fondy celkem" sheetId="5" r:id="rId4"/>
    <sheet name="Stipendijní fond - detail" sheetId="4" r:id="rId5"/>
  </sheets>
  <externalReferences>
    <externalReference r:id="rId6"/>
  </externalReferences>
  <calcPr calcId="152511" calcMode="manual"/>
</workbook>
</file>

<file path=xl/calcChain.xml><?xml version="1.0" encoding="utf-8"?>
<calcChain xmlns="http://schemas.openxmlformats.org/spreadsheetml/2006/main">
  <c r="J13" i="5" l="1"/>
  <c r="L13" i="5"/>
  <c r="I12" i="5"/>
  <c r="L12" i="5"/>
  <c r="L11" i="5"/>
  <c r="K10" i="5"/>
  <c r="J10" i="5"/>
  <c r="I10" i="5"/>
  <c r="H10" i="5"/>
  <c r="J6" i="5"/>
  <c r="K7" i="5"/>
  <c r="J7" i="5"/>
  <c r="I7" i="5"/>
  <c r="H7" i="5"/>
  <c r="A7" i="5"/>
  <c r="A8" i="5" s="1"/>
  <c r="A9" i="5" s="1"/>
  <c r="A10" i="5" s="1"/>
  <c r="A11" i="5" s="1"/>
  <c r="A12" i="5" s="1"/>
  <c r="A13" i="5" s="1"/>
  <c r="C19" i="4"/>
  <c r="C15" i="4"/>
  <c r="C11" i="4"/>
  <c r="B7" i="4"/>
  <c r="B8" i="4" s="1"/>
  <c r="C12" i="4" l="1"/>
  <c r="C16" i="4"/>
  <c r="C20" i="4"/>
  <c r="C9" i="4"/>
  <c r="C13" i="4"/>
  <c r="C17" i="4"/>
  <c r="C21" i="4"/>
  <c r="K9" i="5"/>
  <c r="L9" i="5" s="1"/>
  <c r="C10" i="4"/>
  <c r="C14" i="4"/>
  <c r="C18" i="4"/>
  <c r="L10" i="5"/>
  <c r="L7" i="5"/>
  <c r="L8" i="5"/>
  <c r="I6" i="5"/>
  <c r="K6" i="5"/>
  <c r="H6" i="5"/>
  <c r="B4" i="3"/>
  <c r="C22" i="3" s="1"/>
  <c r="B9" i="1"/>
  <c r="B43" i="1"/>
  <c r="B34" i="1"/>
  <c r="B6" i="2" l="1"/>
  <c r="B7" i="2"/>
  <c r="L6" i="5"/>
  <c r="C23" i="3"/>
  <c r="C20" i="3"/>
  <c r="C21" i="3"/>
  <c r="B46" i="1"/>
  <c r="B41" i="1"/>
  <c r="B37" i="1"/>
  <c r="B18" i="1"/>
  <c r="B6" i="1"/>
  <c r="B5" i="2" l="1"/>
  <c r="B4" i="2" s="1"/>
  <c r="B8" i="2" s="1"/>
  <c r="B5" i="1"/>
  <c r="C24" i="3"/>
  <c r="C16" i="3"/>
  <c r="C12" i="3"/>
  <c r="C8" i="3"/>
  <c r="C19" i="3"/>
  <c r="C15" i="3"/>
  <c r="C11" i="3"/>
  <c r="C7" i="3"/>
  <c r="C18" i="3"/>
  <c r="C14" i="3"/>
  <c r="C10" i="3"/>
  <c r="C6" i="3"/>
  <c r="C17" i="3"/>
  <c r="C13" i="3"/>
  <c r="C9" i="3"/>
  <c r="C5" i="3"/>
  <c r="B4" i="1" l="1"/>
  <c r="C47" i="1" l="1"/>
  <c r="C39" i="1"/>
  <c r="C35" i="1"/>
  <c r="C31" i="1"/>
  <c r="C27" i="1"/>
  <c r="C23" i="1"/>
  <c r="C19" i="1"/>
  <c r="C15" i="1"/>
  <c r="C11" i="1"/>
  <c r="C7" i="1"/>
  <c r="C33" i="1"/>
  <c r="C21" i="1"/>
  <c r="C13" i="1"/>
  <c r="C48" i="1"/>
  <c r="C40" i="1"/>
  <c r="C32" i="1"/>
  <c r="C24" i="1"/>
  <c r="C16" i="1"/>
  <c r="C8" i="1"/>
  <c r="C42" i="1"/>
  <c r="C38" i="1"/>
  <c r="C30" i="1"/>
  <c r="C26" i="1"/>
  <c r="C22" i="1"/>
  <c r="C14" i="1"/>
  <c r="C10" i="1"/>
  <c r="C49" i="1"/>
  <c r="C45" i="1"/>
  <c r="C29" i="1"/>
  <c r="C25" i="1"/>
  <c r="C17" i="1"/>
  <c r="C44" i="1"/>
  <c r="C36" i="1"/>
  <c r="C28" i="1"/>
  <c r="C20" i="1"/>
  <c r="C12" i="1"/>
  <c r="C43" i="1"/>
  <c r="C9" i="1"/>
  <c r="C34" i="1"/>
  <c r="C46" i="1"/>
  <c r="C6" i="1"/>
  <c r="C18" i="1"/>
  <c r="C37" i="1"/>
  <c r="C41" i="1"/>
  <c r="C5" i="1"/>
</calcChain>
</file>

<file path=xl/sharedStrings.xml><?xml version="1.0" encoding="utf-8"?>
<sst xmlns="http://schemas.openxmlformats.org/spreadsheetml/2006/main" count="155" uniqueCount="140">
  <si>
    <t>710001 Příplatky dle mzdového předpisu</t>
  </si>
  <si>
    <t>711001 Fakulta</t>
  </si>
  <si>
    <t>714001 Hlavní budova</t>
  </si>
  <si>
    <t>714002 Šporkův palác</t>
  </si>
  <si>
    <t>714003 Jinonice</t>
  </si>
  <si>
    <t>714004 Celetná 13</t>
  </si>
  <si>
    <t>714005 Celetná 20</t>
  </si>
  <si>
    <t>714006 Hostivař</t>
  </si>
  <si>
    <t>714007 Mělník</t>
  </si>
  <si>
    <t>714010 Opletalova</t>
  </si>
  <si>
    <t>740002 Revoluční</t>
  </si>
  <si>
    <t>740008 Oettingenský palác</t>
  </si>
  <si>
    <t>740009 Kaprova 14/13</t>
  </si>
  <si>
    <t>740010 Galerie Hostinné</t>
  </si>
  <si>
    <t>Číslo a název zakázky</t>
  </si>
  <si>
    <t>Poznámky</t>
  </si>
  <si>
    <t>711006 Doprava</t>
  </si>
  <si>
    <t>Společné fakultní náklady - mzdy</t>
  </si>
  <si>
    <t>Společné fakultní náklady - celkem</t>
  </si>
  <si>
    <t>Společné fakultní náklady - provoz bez budov</t>
  </si>
  <si>
    <t>Společné fakultní náklady - provoz budovy</t>
  </si>
  <si>
    <t>nájem ukončen 28. 2. 2014</t>
  </si>
  <si>
    <t>740005 Národní 37 - Platýz</t>
  </si>
  <si>
    <t>Základní součásti celkem</t>
  </si>
  <si>
    <t>Hrubé mzdy</t>
  </si>
  <si>
    <t>Zákonné odvody</t>
  </si>
  <si>
    <t>Provozní balíčky</t>
  </si>
  <si>
    <t>Knihovna (SVI) celkem</t>
  </si>
  <si>
    <t>Provozní náklady</t>
  </si>
  <si>
    <t>Děkanát celkem</t>
  </si>
  <si>
    <t>710901 Aktivity nezařazené pod ZS</t>
  </si>
  <si>
    <t>711900 Děkanský fond podpory fakultních aktivit</t>
  </si>
  <si>
    <t>711820 Nákup ICT pro fakultu</t>
  </si>
  <si>
    <t>740007 Jindřišská 27</t>
  </si>
  <si>
    <t>740012 Kaunický palác</t>
  </si>
  <si>
    <t>711009 Nákup knih do Národní knihovny</t>
  </si>
  <si>
    <t>pořízení knih pro hodnocení pro RIV</t>
  </si>
  <si>
    <t>760840309 Spoluúčast IVF</t>
  </si>
  <si>
    <t>cestovné doprovodu, mzdy školitelů na školách</t>
  </si>
  <si>
    <t>opravy aut, pohonné hmoty, pojištění atp.</t>
  </si>
  <si>
    <t>CELKEM</t>
  </si>
  <si>
    <t>Nárok z kapitálového rozpočtu</t>
  </si>
  <si>
    <t>Podpora zahraničních mobilit</t>
  </si>
  <si>
    <t>v r. 2014 hrazeno z Institucionálního plánu</t>
  </si>
  <si>
    <t>720890 Exkurze a praxe dle studijních plánů</t>
  </si>
  <si>
    <t>Společné fakultní náklady - ostatní</t>
  </si>
  <si>
    <t>Odpisy</t>
  </si>
  <si>
    <t>odhad</t>
  </si>
  <si>
    <t>včetně "malých oborů", které do r. 2013 financovalo MV ČR</t>
  </si>
  <si>
    <t>710990 Hrubé mzdy</t>
  </si>
  <si>
    <t>710990 Zákonné odvody</t>
  </si>
  <si>
    <t>711990 Akvizice a další celofakultní náklady</t>
  </si>
  <si>
    <t>712990 Provozní náklady</t>
  </si>
  <si>
    <t>tisíce Kč</t>
  </si>
  <si>
    <t>%</t>
  </si>
  <si>
    <t>Příspěvek na odpisy studium</t>
  </si>
  <si>
    <t>Příspěvek na odpisy věda</t>
  </si>
  <si>
    <t>Režie GAUK</t>
  </si>
  <si>
    <t>Režie PRVOUK</t>
  </si>
  <si>
    <t>Režie GAČR</t>
  </si>
  <si>
    <t>Režie UNCE</t>
  </si>
  <si>
    <t>Režie z ostatních projektů</t>
  </si>
  <si>
    <t>Režie NAKI</t>
  </si>
  <si>
    <t>Režie mimodotační činnost</t>
  </si>
  <si>
    <t>Režie doplňková činnost</t>
  </si>
  <si>
    <t>Zisk mimodotační činnost</t>
  </si>
  <si>
    <t>Zisk doplňková činnost</t>
  </si>
  <si>
    <t>Papírové výnosy</t>
  </si>
  <si>
    <t>Bonifikace PRVOUK</t>
  </si>
  <si>
    <t>Popis</t>
  </si>
  <si>
    <t>část výnosů vztahující se k nákladům jádrového rozpočtu plus režie</t>
  </si>
  <si>
    <t>Základní příspěvek</t>
  </si>
  <si>
    <t>Použití fondu provozních prostředků</t>
  </si>
  <si>
    <t>Institucionální plán</t>
  </si>
  <si>
    <t>z toho nemzdové neinvestiční</t>
  </si>
  <si>
    <t>Vyrovnanost rozpočtu</t>
  </si>
  <si>
    <t>Souhrnný přehled jádrového rozpočtu 2014</t>
  </si>
  <si>
    <t>tis. Kč</t>
  </si>
  <si>
    <t>Balance celkem</t>
  </si>
  <si>
    <t>Vstupy celkem</t>
  </si>
  <si>
    <t>Výstupy celkem</t>
  </si>
  <si>
    <t>Výstupy jádrového rozpočtu 2014</t>
  </si>
  <si>
    <t>Vstupy jádrového rozpočtu 2014</t>
  </si>
  <si>
    <t>z toho mzdy (superhrubého)</t>
  </si>
  <si>
    <t>Snížené odvody z mezd</t>
  </si>
  <si>
    <t>garanti studijních programů a oboroví garanti, příplatky za vedení vedoucí ZS, životní jubilea zaměstnanců, odstupné, příplatky za vedení proděkani, mzda děkan, odměny děkan, prorektor ad.; včetně odvodů 36 %</t>
  </si>
  <si>
    <t>poštovné, pojištění, právní služby, stěhování sbírky antického odlitků z Ústí nad Labem do Duchcova atd.</t>
  </si>
  <si>
    <t>Collegium Europaeum ad., včetně odvodů 36 %</t>
  </si>
  <si>
    <t>Stipendijní fond - plán čerpání na rok 2014</t>
  </si>
  <si>
    <t>(mil. Kč)</t>
  </si>
  <si>
    <t>Rok</t>
  </si>
  <si>
    <t>Plnění</t>
  </si>
  <si>
    <t>Čerpání</t>
  </si>
  <si>
    <t>FF - Děkan z vlastního podnětu</t>
  </si>
  <si>
    <t>FF - Exkurze dle studijních plánů</t>
  </si>
  <si>
    <t>FF - Propěchová stipendia</t>
  </si>
  <si>
    <t>FF - PRVOUK</t>
  </si>
  <si>
    <t>FF - Vnitřní granty</t>
  </si>
  <si>
    <t>OV - Pomvědi</t>
  </si>
  <si>
    <t>SO - Pomvědi</t>
  </si>
  <si>
    <t>ZO - Pomvědi (výuka češtiny pro zahraniční studenty)</t>
  </si>
  <si>
    <t>FF - Administrované stipendijní komisí</t>
  </si>
  <si>
    <t>Stav k 31.12.2014</t>
  </si>
  <si>
    <t>Stav k 1.1.2014</t>
  </si>
  <si>
    <t>LVT - Pomvědi</t>
  </si>
  <si>
    <t>ZS - Pomvědi</t>
  </si>
  <si>
    <t>FF - Doktorská stipendia (dorovnání)</t>
  </si>
  <si>
    <t>SVI - Pomvědi (včetně oborových knihoven)</t>
  </si>
  <si>
    <t>(tis. Kč)</t>
  </si>
  <si>
    <t>č.ř.</t>
  </si>
  <si>
    <t xml:space="preserve">
Název údaje</t>
  </si>
  <si>
    <t>poč. stav.</t>
  </si>
  <si>
    <t>tvorba</t>
  </si>
  <si>
    <t>čerpání</t>
  </si>
  <si>
    <t>zůstatek</t>
  </si>
  <si>
    <t>k 1.1.</t>
  </si>
  <si>
    <t>celkem (+)</t>
  </si>
  <si>
    <t>z toho příděl ze zisku</t>
  </si>
  <si>
    <t xml:space="preserve">  (+)</t>
  </si>
  <si>
    <t>k 31.12.</t>
  </si>
  <si>
    <t>a</t>
  </si>
  <si>
    <t>b</t>
  </si>
  <si>
    <t>c</t>
  </si>
  <si>
    <t>d</t>
  </si>
  <si>
    <t>e=a+b-d</t>
  </si>
  <si>
    <t xml:space="preserve">Fondy celkem  </t>
  </si>
  <si>
    <t xml:space="preserve">v tom: </t>
  </si>
  <si>
    <t>Fond rezervní</t>
  </si>
  <si>
    <t>Fond reprodukce investičního majetku</t>
  </si>
  <si>
    <t>Stipendijní fond</t>
  </si>
  <si>
    <t>Fond odměn</t>
  </si>
  <si>
    <t>Fond účelově určených prostředků</t>
  </si>
  <si>
    <t>Fond sociální</t>
  </si>
  <si>
    <t>Fond provozních prostředků</t>
  </si>
  <si>
    <t>Plán tvorby a čerpání fondů</t>
  </si>
  <si>
    <t>Zbytek v roce 2014 realizován přes SVV</t>
  </si>
  <si>
    <t>Další veřejné zdroje</t>
  </si>
  <si>
    <t>předpoklad FVP 1.200 tis. Kč, podpora na náhradu výpadku financování malých oborů 6.900 tis. Kč</t>
  </si>
  <si>
    <t>SVV (bez GAUK)</t>
  </si>
  <si>
    <t>relevantní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</si>
</sst>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_ ;\-#,##0\ "/>
    <numFmt numFmtId="165" formatCode="0.0"/>
    <numFmt numFmtId="166" formatCode="#,##0.000_ ;[Red]\-#,##0.000\ "/>
    <numFmt numFmtId="167" formatCode="0.0%"/>
    <numFmt numFmtId="168" formatCode="#,##0_ ;[Red]\-#,##0\ ;\–\ "/>
  </numFmts>
  <fonts count="3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 CE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0" fillId="0" borderId="0"/>
    <xf numFmtId="0" fontId="30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protection locked="0"/>
    </xf>
    <xf numFmtId="0" fontId="19" fillId="0" borderId="0" xfId="0" applyFont="1" applyAlignment="1" applyProtection="1">
      <alignment horizontal="left" vertical="top"/>
      <protection locked="0"/>
    </xf>
    <xf numFmtId="3" fontId="0" fillId="0" borderId="0" xfId="0" applyNumberFormat="1" applyAlignment="1" applyProtection="1">
      <alignment horizontal="left" vertical="top"/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left" vertical="top"/>
      <protection locked="0"/>
    </xf>
    <xf numFmtId="3" fontId="22" fillId="33" borderId="10" xfId="0" applyNumberFormat="1" applyFont="1" applyFill="1" applyBorder="1" applyAlignment="1" applyProtection="1">
      <alignment horizontal="right" vertical="top" wrapText="1"/>
      <protection locked="0"/>
    </xf>
    <xf numFmtId="3" fontId="0" fillId="0" borderId="10" xfId="0" applyNumberFormat="1" applyBorder="1" applyAlignment="1" applyProtection="1">
      <alignment horizontal="right" vertical="top"/>
      <protection locked="0"/>
    </xf>
    <xf numFmtId="0" fontId="21" fillId="34" borderId="12" xfId="0" applyFont="1" applyFill="1" applyBorder="1" applyAlignment="1" applyProtection="1">
      <alignment vertical="top"/>
      <protection locked="0"/>
    </xf>
    <xf numFmtId="3" fontId="1" fillId="34" borderId="13" xfId="0" applyNumberFormat="1" applyFont="1" applyFill="1" applyBorder="1" applyAlignment="1" applyProtection="1">
      <alignment horizontal="right" vertical="top" wrapText="1"/>
      <protection locked="0"/>
    </xf>
    <xf numFmtId="0" fontId="1" fillId="34" borderId="14" xfId="0" applyFont="1" applyFill="1" applyBorder="1" applyAlignment="1" applyProtection="1">
      <alignment horizontal="left" vertical="top"/>
      <protection locked="0"/>
    </xf>
    <xf numFmtId="0" fontId="22" fillId="33" borderId="15" xfId="0" applyFont="1" applyFill="1" applyBorder="1" applyAlignment="1" applyProtection="1">
      <alignment vertical="top"/>
      <protection locked="0"/>
    </xf>
    <xf numFmtId="0" fontId="22" fillId="33" borderId="16" xfId="0" applyFont="1" applyFill="1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20" fillId="0" borderId="15" xfId="0" applyFont="1" applyBorder="1" applyAlignment="1" applyProtection="1">
      <alignment horizontal="left" vertical="top"/>
      <protection locked="0"/>
    </xf>
    <xf numFmtId="0" fontId="20" fillId="0" borderId="16" xfId="0" applyFont="1" applyBorder="1" applyAlignment="1" applyProtection="1">
      <alignment horizontal="left" vertical="top"/>
      <protection locked="0"/>
    </xf>
    <xf numFmtId="0" fontId="20" fillId="0" borderId="17" xfId="0" applyFont="1" applyBorder="1" applyAlignment="1" applyProtection="1">
      <alignment horizontal="left" vertical="top"/>
      <protection locked="0"/>
    </xf>
    <xf numFmtId="3" fontId="0" fillId="0" borderId="18" xfId="0" applyNumberFormat="1" applyBorder="1" applyAlignment="1" applyProtection="1">
      <alignment horizontal="righ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1" fillId="36" borderId="20" xfId="0" applyFont="1" applyFill="1" applyBorder="1" applyAlignment="1" applyProtection="1">
      <alignment vertical="top"/>
      <protection locked="0"/>
    </xf>
    <xf numFmtId="3" fontId="21" fillId="36" borderId="21" xfId="0" applyNumberFormat="1" applyFont="1" applyFill="1" applyBorder="1" applyAlignment="1" applyProtection="1">
      <alignment vertical="top" wrapText="1"/>
      <protection locked="0"/>
    </xf>
    <xf numFmtId="0" fontId="1" fillId="36" borderId="22" xfId="0" applyFont="1" applyFill="1" applyBorder="1" applyAlignment="1" applyProtection="1">
      <alignment horizontal="left" vertical="top"/>
      <protection locked="0"/>
    </xf>
    <xf numFmtId="0" fontId="1" fillId="35" borderId="20" xfId="0" applyFont="1" applyFill="1" applyBorder="1" applyAlignment="1" applyProtection="1">
      <alignment vertical="top"/>
      <protection locked="0"/>
    </xf>
    <xf numFmtId="0" fontId="1" fillId="35" borderId="22" xfId="0" applyFont="1" applyFill="1" applyBorder="1" applyAlignment="1" applyProtection="1">
      <alignment horizontal="left" vertical="top"/>
      <protection locked="0"/>
    </xf>
    <xf numFmtId="0" fontId="20" fillId="0" borderId="23" xfId="0" applyFont="1" applyBorder="1" applyAlignment="1" applyProtection="1">
      <alignment horizontal="left" vertical="top"/>
      <protection locked="0"/>
    </xf>
    <xf numFmtId="3" fontId="0" fillId="0" borderId="11" xfId="0" applyNumberFormat="1" applyBorder="1" applyAlignment="1" applyProtection="1">
      <alignment horizontal="righ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3" fontId="21" fillId="35" borderId="21" xfId="0" applyNumberFormat="1" applyFont="1" applyFill="1" applyBorder="1" applyAlignment="1" applyProtection="1">
      <alignment horizontal="center" vertical="top" wrapText="1"/>
      <protection locked="0"/>
    </xf>
    <xf numFmtId="10" fontId="0" fillId="0" borderId="0" xfId="43" applyNumberFormat="1" applyFont="1" applyAlignment="1" applyProtection="1">
      <alignment horizontal="left" vertical="top"/>
      <protection locked="0"/>
    </xf>
    <xf numFmtId="10" fontId="21" fillId="35" borderId="21" xfId="43" applyNumberFormat="1" applyFont="1" applyFill="1" applyBorder="1" applyAlignment="1" applyProtection="1">
      <alignment horizontal="center" vertical="top" wrapText="1"/>
      <protection locked="0"/>
    </xf>
    <xf numFmtId="10" fontId="21" fillId="36" borderId="21" xfId="43" applyNumberFormat="1" applyFont="1" applyFill="1" applyBorder="1" applyAlignment="1" applyProtection="1">
      <alignment vertical="top" wrapText="1"/>
      <protection locked="0"/>
    </xf>
    <xf numFmtId="10" fontId="1" fillId="34" borderId="13" xfId="43" applyNumberFormat="1" applyFont="1" applyFill="1" applyBorder="1" applyAlignment="1" applyProtection="1">
      <alignment horizontal="right" vertical="top" wrapText="1"/>
      <protection locked="0"/>
    </xf>
    <xf numFmtId="10" fontId="22" fillId="33" borderId="10" xfId="43" applyNumberFormat="1" applyFont="1" applyFill="1" applyBorder="1" applyAlignment="1" applyProtection="1">
      <alignment horizontal="right" vertical="top" wrapText="1"/>
      <protection locked="0"/>
    </xf>
    <xf numFmtId="10" fontId="0" fillId="0" borderId="10" xfId="43" applyNumberFormat="1" applyFont="1" applyBorder="1" applyAlignment="1" applyProtection="1">
      <alignment horizontal="right" vertical="top"/>
      <protection locked="0"/>
    </xf>
    <xf numFmtId="10" fontId="0" fillId="0" borderId="18" xfId="43" applyNumberFormat="1" applyFont="1" applyBorder="1" applyAlignment="1" applyProtection="1">
      <alignment horizontal="right" vertical="top"/>
      <protection locked="0"/>
    </xf>
    <xf numFmtId="10" fontId="0" fillId="0" borderId="11" xfId="43" applyNumberFormat="1" applyFont="1" applyBorder="1" applyAlignment="1" applyProtection="1">
      <alignment horizontal="right" vertical="top"/>
      <protection locked="0"/>
    </xf>
    <xf numFmtId="0" fontId="0" fillId="0" borderId="12" xfId="0" applyBorder="1"/>
    <xf numFmtId="164" fontId="0" fillId="0" borderId="13" xfId="42" applyNumberFormat="1" applyFont="1" applyBorder="1" applyAlignment="1">
      <alignment horizontal="right"/>
    </xf>
    <xf numFmtId="0" fontId="0" fillId="0" borderId="15" xfId="0" applyBorder="1"/>
    <xf numFmtId="164" fontId="0" fillId="0" borderId="10" xfId="42" applyNumberFormat="1" applyFont="1" applyBorder="1" applyAlignment="1">
      <alignment horizontal="right"/>
    </xf>
    <xf numFmtId="0" fontId="24" fillId="0" borderId="15" xfId="0" applyFont="1" applyFill="1" applyBorder="1"/>
    <xf numFmtId="164" fontId="24" fillId="0" borderId="10" xfId="42" applyNumberFormat="1" applyFont="1" applyFill="1" applyBorder="1" applyAlignment="1">
      <alignment horizontal="right"/>
    </xf>
    <xf numFmtId="10" fontId="0" fillId="0" borderId="13" xfId="43" applyNumberFormat="1" applyFont="1" applyBorder="1" applyAlignment="1" applyProtection="1">
      <alignment horizontal="right" vertical="top"/>
      <protection locked="0"/>
    </xf>
    <xf numFmtId="0" fontId="20" fillId="0" borderId="14" xfId="0" applyFont="1" applyBorder="1" applyAlignment="1" applyProtection="1">
      <alignment horizontal="left" vertical="top"/>
      <protection locked="0"/>
    </xf>
    <xf numFmtId="0" fontId="24" fillId="0" borderId="15" xfId="0" applyFont="1" applyBorder="1"/>
    <xf numFmtId="164" fontId="24" fillId="0" borderId="10" xfId="42" applyNumberFormat="1" applyFont="1" applyBorder="1" applyAlignment="1">
      <alignment horizontal="right"/>
    </xf>
    <xf numFmtId="0" fontId="24" fillId="0" borderId="17" xfId="0" applyFont="1" applyFill="1" applyBorder="1"/>
    <xf numFmtId="164" fontId="24" fillId="0" borderId="18" xfId="42" applyNumberFormat="1" applyFont="1" applyFill="1" applyBorder="1" applyAlignment="1">
      <alignment horizontal="right"/>
    </xf>
    <xf numFmtId="0" fontId="21" fillId="36" borderId="20" xfId="0" applyFont="1" applyFill="1" applyBorder="1" applyAlignment="1" applyProtection="1">
      <alignment vertical="top"/>
      <protection locked="0"/>
    </xf>
    <xf numFmtId="0" fontId="21" fillId="34" borderId="20" xfId="0" applyFont="1" applyFill="1" applyBorder="1" applyAlignment="1" applyProtection="1">
      <alignment vertical="top"/>
      <protection locked="0"/>
    </xf>
    <xf numFmtId="3" fontId="1" fillId="34" borderId="21" xfId="0" applyNumberFormat="1" applyFont="1" applyFill="1" applyBorder="1" applyAlignment="1" applyProtection="1">
      <alignment horizontal="right" vertical="top" wrapText="1"/>
      <protection locked="0"/>
    </xf>
    <xf numFmtId="0" fontId="1" fillId="34" borderId="22" xfId="0" applyFont="1" applyFill="1" applyBorder="1" applyAlignment="1" applyProtection="1">
      <alignment horizontal="left" vertical="top"/>
      <protection locked="0"/>
    </xf>
    <xf numFmtId="0" fontId="21" fillId="36" borderId="22" xfId="0" applyFont="1" applyFill="1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25" fillId="0" borderId="0" xfId="0" applyFont="1" applyAlignment="1">
      <alignment vertical="top"/>
    </xf>
    <xf numFmtId="165" fontId="1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26" fillId="0" borderId="0" xfId="0" applyFont="1" applyAlignment="1">
      <alignment vertical="top"/>
    </xf>
    <xf numFmtId="0" fontId="17" fillId="37" borderId="12" xfId="0" applyFont="1" applyFill="1" applyBorder="1" applyAlignment="1">
      <alignment vertical="top"/>
    </xf>
    <xf numFmtId="0" fontId="17" fillId="37" borderId="14" xfId="0" applyNumberFormat="1" applyFont="1" applyFill="1" applyBorder="1" applyAlignment="1">
      <alignment horizontal="center" vertical="top"/>
    </xf>
    <xf numFmtId="0" fontId="17" fillId="33" borderId="15" xfId="0" applyFont="1" applyFill="1" applyBorder="1" applyAlignment="1">
      <alignment vertical="top"/>
    </xf>
    <xf numFmtId="166" fontId="17" fillId="33" borderId="16" xfId="0" applyNumberFormat="1" applyFont="1" applyFill="1" applyBorder="1" applyAlignment="1">
      <alignment vertical="top"/>
    </xf>
    <xf numFmtId="0" fontId="17" fillId="38" borderId="15" xfId="0" applyFont="1" applyFill="1" applyBorder="1" applyAlignment="1">
      <alignment vertical="top"/>
    </xf>
    <xf numFmtId="166" fontId="17" fillId="38" borderId="16" xfId="0" applyNumberFormat="1" applyFont="1" applyFill="1" applyBorder="1" applyAlignment="1">
      <alignment vertical="top"/>
    </xf>
    <xf numFmtId="0" fontId="17" fillId="33" borderId="17" xfId="0" applyFont="1" applyFill="1" applyBorder="1" applyAlignment="1">
      <alignment vertical="top"/>
    </xf>
    <xf numFmtId="166" fontId="17" fillId="33" borderId="19" xfId="0" applyNumberFormat="1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7" xfId="0" applyBorder="1" applyAlignment="1">
      <alignment vertical="top"/>
    </xf>
    <xf numFmtId="167" fontId="17" fillId="37" borderId="14" xfId="43" applyNumberFormat="1" applyFont="1" applyFill="1" applyBorder="1" applyAlignment="1">
      <alignment horizontal="center" vertical="top"/>
    </xf>
    <xf numFmtId="167" fontId="26" fillId="0" borderId="0" xfId="43" applyNumberFormat="1" applyFont="1" applyAlignment="1">
      <alignment vertical="top"/>
    </xf>
    <xf numFmtId="167" fontId="22" fillId="0" borderId="0" xfId="43" applyNumberFormat="1" applyFont="1" applyAlignment="1">
      <alignment vertical="top"/>
    </xf>
    <xf numFmtId="167" fontId="26" fillId="33" borderId="16" xfId="43" applyNumberFormat="1" applyFont="1" applyFill="1" applyBorder="1" applyAlignment="1">
      <alignment vertical="top"/>
    </xf>
    <xf numFmtId="167" fontId="26" fillId="38" borderId="16" xfId="43" applyNumberFormat="1" applyFont="1" applyFill="1" applyBorder="1" applyAlignment="1">
      <alignment vertical="top"/>
    </xf>
    <xf numFmtId="166" fontId="17" fillId="0" borderId="28" xfId="0" applyNumberFormat="1" applyFont="1" applyBorder="1" applyAlignment="1">
      <alignment vertical="top"/>
    </xf>
    <xf numFmtId="166" fontId="17" fillId="0" borderId="29" xfId="0" applyNumberFormat="1" applyFont="1" applyBorder="1" applyAlignment="1">
      <alignment vertical="top"/>
    </xf>
    <xf numFmtId="166" fontId="17" fillId="0" borderId="30" xfId="0" applyNumberFormat="1" applyFont="1" applyBorder="1" applyAlignment="1">
      <alignment vertical="top"/>
    </xf>
    <xf numFmtId="167" fontId="26" fillId="33" borderId="24" xfId="43" applyNumberFormat="1" applyFont="1" applyFill="1" applyBorder="1" applyAlignment="1">
      <alignment vertical="top"/>
    </xf>
    <xf numFmtId="167" fontId="26" fillId="0" borderId="25" xfId="43" applyNumberFormat="1" applyFont="1" applyBorder="1" applyAlignment="1">
      <alignment vertical="top"/>
    </xf>
    <xf numFmtId="167" fontId="26" fillId="0" borderId="26" xfId="43" applyNumberFormat="1" applyFont="1" applyBorder="1" applyAlignment="1">
      <alignment vertical="top"/>
    </xf>
    <xf numFmtId="167" fontId="26" fillId="0" borderId="27" xfId="43" applyNumberFormat="1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27" fillId="0" borderId="0" xfId="44" applyFont="1" applyAlignment="1" applyProtection="1">
      <alignment vertical="center"/>
      <protection locked="0"/>
    </xf>
    <xf numFmtId="0" fontId="28" fillId="0" borderId="0" xfId="44" applyFont="1" applyAlignment="1" applyProtection="1">
      <alignment vertical="center"/>
      <protection locked="0"/>
    </xf>
    <xf numFmtId="4" fontId="28" fillId="0" borderId="0" xfId="44" applyNumberFormat="1" applyFont="1" applyAlignment="1" applyProtection="1">
      <alignment vertical="center"/>
      <protection locked="0"/>
    </xf>
    <xf numFmtId="0" fontId="28" fillId="0" borderId="0" xfId="44" applyFont="1" applyAlignment="1">
      <alignment vertical="center"/>
    </xf>
    <xf numFmtId="4" fontId="28" fillId="0" borderId="0" xfId="44" applyNumberFormat="1" applyFont="1" applyAlignment="1" applyProtection="1">
      <alignment horizontal="center" vertical="center"/>
      <protection locked="0"/>
    </xf>
    <xf numFmtId="0" fontId="28" fillId="39" borderId="32" xfId="44" applyFont="1" applyFill="1" applyBorder="1" applyAlignment="1">
      <alignment horizontal="center" vertical="center"/>
    </xf>
    <xf numFmtId="0" fontId="28" fillId="39" borderId="33" xfId="44" applyFont="1" applyFill="1" applyBorder="1" applyAlignment="1">
      <alignment horizontal="center" vertical="center"/>
    </xf>
    <xf numFmtId="0" fontId="28" fillId="39" borderId="34" xfId="44" applyFont="1" applyFill="1" applyBorder="1" applyAlignment="1">
      <alignment horizontal="center" vertical="center"/>
    </xf>
    <xf numFmtId="0" fontId="28" fillId="39" borderId="36" xfId="44" applyFont="1" applyFill="1" applyBorder="1" applyAlignment="1">
      <alignment horizontal="center" vertical="center" wrapText="1"/>
    </xf>
    <xf numFmtId="0" fontId="28" fillId="0" borderId="37" xfId="44" applyFont="1" applyFill="1" applyBorder="1" applyAlignment="1">
      <alignment horizontal="center" vertical="center"/>
    </xf>
    <xf numFmtId="0" fontId="28" fillId="0" borderId="37" xfId="44" applyFont="1" applyFill="1" applyBorder="1" applyAlignment="1">
      <alignment horizontal="center" vertical="center" wrapText="1"/>
    </xf>
    <xf numFmtId="0" fontId="28" fillId="39" borderId="37" xfId="44" applyFont="1" applyFill="1" applyBorder="1" applyAlignment="1">
      <alignment horizontal="center" vertical="center"/>
    </xf>
    <xf numFmtId="0" fontId="28" fillId="39" borderId="38" xfId="44" applyFont="1" applyFill="1" applyBorder="1" applyAlignment="1">
      <alignment horizontal="center" vertical="center" wrapText="1"/>
    </xf>
    <xf numFmtId="0" fontId="28" fillId="39" borderId="35" xfId="44" applyFont="1" applyFill="1" applyBorder="1" applyAlignment="1">
      <alignment horizontal="center" vertical="center" wrapText="1"/>
    </xf>
    <xf numFmtId="0" fontId="28" fillId="0" borderId="39" xfId="44" applyFont="1" applyFill="1" applyBorder="1" applyAlignment="1">
      <alignment horizontal="center" vertical="center" wrapText="1"/>
    </xf>
    <xf numFmtId="0" fontId="28" fillId="0" borderId="40" xfId="44" applyFont="1" applyFill="1" applyBorder="1" applyAlignment="1">
      <alignment horizontal="center" vertical="center"/>
    </xf>
    <xf numFmtId="0" fontId="28" fillId="0" borderId="41" xfId="44" applyFont="1" applyFill="1" applyBorder="1" applyAlignment="1">
      <alignment horizontal="center" vertical="center" wrapText="1"/>
    </xf>
    <xf numFmtId="0" fontId="28" fillId="40" borderId="42" xfId="44" applyFont="1" applyFill="1" applyBorder="1" applyAlignment="1">
      <alignment horizontal="center" vertical="center"/>
    </xf>
    <xf numFmtId="0" fontId="29" fillId="40" borderId="29" xfId="45" applyFont="1" applyFill="1" applyBorder="1" applyAlignment="1">
      <alignment horizontal="left" vertical="center"/>
    </xf>
    <xf numFmtId="0" fontId="28" fillId="40" borderId="43" xfId="44" applyFont="1" applyFill="1" applyBorder="1" applyAlignment="1">
      <alignment vertical="center"/>
    </xf>
    <xf numFmtId="0" fontId="28" fillId="40" borderId="44" xfId="44" applyFont="1" applyFill="1" applyBorder="1" applyAlignment="1">
      <alignment vertical="center"/>
    </xf>
    <xf numFmtId="3" fontId="29" fillId="40" borderId="43" xfId="44" applyNumberFormat="1" applyFont="1" applyFill="1" applyBorder="1" applyAlignment="1">
      <alignment vertical="center"/>
    </xf>
    <xf numFmtId="3" fontId="29" fillId="40" borderId="10" xfId="44" applyNumberFormat="1" applyFont="1" applyFill="1" applyBorder="1" applyAlignment="1">
      <alignment vertical="center"/>
    </xf>
    <xf numFmtId="3" fontId="28" fillId="40" borderId="45" xfId="44" applyNumberFormat="1" applyFont="1" applyFill="1" applyBorder="1" applyAlignment="1">
      <alignment vertical="center"/>
    </xf>
    <xf numFmtId="0" fontId="28" fillId="0" borderId="46" xfId="44" applyFont="1" applyBorder="1" applyAlignment="1">
      <alignment horizontal="center" vertical="center"/>
    </xf>
    <xf numFmtId="0" fontId="28" fillId="39" borderId="47" xfId="45" applyFont="1" applyFill="1" applyBorder="1" applyAlignment="1">
      <alignment horizontal="left" vertical="center"/>
    </xf>
    <xf numFmtId="0" fontId="28" fillId="0" borderId="48" xfId="44" applyFont="1" applyBorder="1" applyAlignment="1">
      <alignment vertical="center"/>
    </xf>
    <xf numFmtId="0" fontId="28" fillId="39" borderId="48" xfId="44" applyFont="1" applyFill="1" applyBorder="1" applyAlignment="1">
      <alignment vertical="center"/>
    </xf>
    <xf numFmtId="0" fontId="28" fillId="39" borderId="49" xfId="44" applyFont="1" applyFill="1" applyBorder="1" applyAlignment="1">
      <alignment vertical="center"/>
    </xf>
    <xf numFmtId="3" fontId="28" fillId="41" borderId="48" xfId="44" applyNumberFormat="1" applyFont="1" applyFill="1" applyBorder="1" applyAlignment="1">
      <alignment vertical="center"/>
    </xf>
    <xf numFmtId="3" fontId="28" fillId="41" borderId="50" xfId="44" applyNumberFormat="1" applyFont="1" applyFill="1" applyBorder="1" applyAlignment="1">
      <alignment vertical="center"/>
    </xf>
    <xf numFmtId="3" fontId="28" fillId="40" borderId="51" xfId="44" applyNumberFormat="1" applyFont="1" applyFill="1" applyBorder="1" applyAlignment="1">
      <alignment vertical="center"/>
    </xf>
    <xf numFmtId="0" fontId="28" fillId="0" borderId="52" xfId="44" applyFont="1" applyBorder="1" applyAlignment="1">
      <alignment horizontal="center" vertical="center"/>
    </xf>
    <xf numFmtId="0" fontId="29" fillId="39" borderId="53" xfId="45" applyFont="1" applyFill="1" applyBorder="1" applyAlignment="1">
      <alignment horizontal="left" vertical="center"/>
    </xf>
    <xf numFmtId="0" fontId="28" fillId="0" borderId="54" xfId="44" applyFont="1" applyBorder="1" applyAlignment="1">
      <alignment vertical="center"/>
    </xf>
    <xf numFmtId="0" fontId="28" fillId="39" borderId="54" xfId="44" applyFont="1" applyFill="1" applyBorder="1" applyAlignment="1">
      <alignment vertical="center"/>
    </xf>
    <xf numFmtId="0" fontId="28" fillId="39" borderId="55" xfId="44" applyFont="1" applyFill="1" applyBorder="1" applyAlignment="1">
      <alignment vertical="center"/>
    </xf>
    <xf numFmtId="3" fontId="28" fillId="41" borderId="54" xfId="44" applyNumberFormat="1" applyFont="1" applyFill="1" applyBorder="1" applyAlignment="1">
      <alignment vertical="center"/>
    </xf>
    <xf numFmtId="3" fontId="28" fillId="41" borderId="56" xfId="44" applyNumberFormat="1" applyFont="1" applyFill="1" applyBorder="1" applyAlignment="1">
      <alignment vertical="center"/>
    </xf>
    <xf numFmtId="3" fontId="28" fillId="41" borderId="57" xfId="44" applyNumberFormat="1" applyFont="1" applyFill="1" applyBorder="1" applyAlignment="1">
      <alignment vertical="center"/>
    </xf>
    <xf numFmtId="3" fontId="28" fillId="40" borderId="58" xfId="44" applyNumberFormat="1" applyFont="1" applyFill="1" applyBorder="1" applyAlignment="1">
      <alignment vertical="center"/>
    </xf>
    <xf numFmtId="168" fontId="28" fillId="39" borderId="56" xfId="44" applyNumberFormat="1" applyFont="1" applyFill="1" applyBorder="1" applyAlignment="1">
      <alignment horizontal="center" vertical="center"/>
    </xf>
    <xf numFmtId="0" fontId="28" fillId="0" borderId="59" xfId="44" applyFont="1" applyBorder="1" applyAlignment="1">
      <alignment horizontal="center" vertical="center"/>
    </xf>
    <xf numFmtId="0" fontId="29" fillId="39" borderId="60" xfId="45" applyFont="1" applyFill="1" applyBorder="1" applyAlignment="1">
      <alignment horizontal="left" vertical="center"/>
    </xf>
    <xf numFmtId="0" fontId="28" fillId="0" borderId="61" xfId="44" applyFont="1" applyBorder="1" applyAlignment="1">
      <alignment vertical="center"/>
    </xf>
    <xf numFmtId="0" fontId="28" fillId="39" borderId="61" xfId="44" applyFont="1" applyFill="1" applyBorder="1" applyAlignment="1">
      <alignment vertical="center"/>
    </xf>
    <xf numFmtId="0" fontId="28" fillId="39" borderId="62" xfId="44" applyFont="1" applyFill="1" applyBorder="1" applyAlignment="1">
      <alignment vertical="center"/>
    </xf>
    <xf numFmtId="3" fontId="28" fillId="41" borderId="61" xfId="44" applyNumberFormat="1" applyFont="1" applyFill="1" applyBorder="1" applyAlignment="1">
      <alignment vertical="center"/>
    </xf>
    <xf numFmtId="3" fontId="28" fillId="41" borderId="63" xfId="44" applyNumberFormat="1" applyFont="1" applyFill="1" applyBorder="1" applyAlignment="1">
      <alignment vertical="center"/>
    </xf>
    <xf numFmtId="3" fontId="28" fillId="40" borderId="64" xfId="44" applyNumberFormat="1" applyFont="1" applyFill="1" applyBorder="1" applyAlignment="1">
      <alignment vertical="center"/>
    </xf>
    <xf numFmtId="4" fontId="28" fillId="0" borderId="0" xfId="44" applyNumberFormat="1" applyFont="1" applyAlignment="1">
      <alignment vertical="center"/>
    </xf>
    <xf numFmtId="0" fontId="28" fillId="0" borderId="0" xfId="44" applyFont="1" applyFill="1" applyBorder="1" applyAlignment="1">
      <alignment vertical="center"/>
    </xf>
    <xf numFmtId="4" fontId="28" fillId="0" borderId="0" xfId="44" applyNumberFormat="1" applyFont="1" applyFill="1" applyBorder="1" applyAlignment="1">
      <alignment vertical="center"/>
    </xf>
    <xf numFmtId="0" fontId="24" fillId="0" borderId="15" xfId="0" applyFont="1" applyFill="1" applyBorder="1" applyAlignment="1">
      <alignment vertical="top"/>
    </xf>
    <xf numFmtId="164" fontId="24" fillId="0" borderId="10" xfId="42" applyNumberFormat="1" applyFont="1" applyFill="1" applyBorder="1" applyAlignment="1">
      <alignment horizontal="right" vertical="top"/>
    </xf>
    <xf numFmtId="0" fontId="28" fillId="39" borderId="31" xfId="44" applyFont="1" applyFill="1" applyBorder="1" applyAlignment="1">
      <alignment horizontal="center" vertical="center" wrapText="1"/>
    </xf>
    <xf numFmtId="0" fontId="28" fillId="39" borderId="35" xfId="44" applyFont="1" applyFill="1" applyBorder="1" applyAlignment="1">
      <alignment horizontal="center" vertical="center" wrapText="1"/>
    </xf>
    <xf numFmtId="0" fontId="29" fillId="0" borderId="13" xfId="44" applyFont="1" applyFill="1" applyBorder="1" applyAlignment="1">
      <alignment horizontal="center" vertical="center" wrapText="1"/>
    </xf>
    <xf numFmtId="0" fontId="29" fillId="0" borderId="10" xfId="44" applyFont="1" applyFill="1" applyBorder="1" applyAlignment="1">
      <alignment horizontal="center" vertical="center" wrapText="1"/>
    </xf>
    <xf numFmtId="0" fontId="29" fillId="0" borderId="11" xfId="44" applyFont="1" applyFill="1" applyBorder="1" applyAlignment="1">
      <alignment horizontal="center" vertical="center" wrapText="1"/>
    </xf>
    <xf numFmtId="0" fontId="28" fillId="0" borderId="13" xfId="44" applyFont="1" applyFill="1" applyBorder="1" applyAlignment="1">
      <alignment horizontal="center" vertic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" xfId="42" builtinId="3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4"/>
    <cellStyle name="normální_Konečná verze NOVYKAZY" xfId="45"/>
    <cellStyle name="Poznámka" xfId="15" builtinId="10" customBuiltin="1"/>
    <cellStyle name="Procenta" xfId="43" builtinId="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jemn&#237;k\AppData\Local\Microsoft\Windows\Temporary%20Internet%20Files\Content.Outlook\QVHXL8XE\140425%20Tabulky_VZH_2013_FF11_v&#269;_opr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2.a"/>
      <sheetName val="2.b"/>
      <sheetName val="3"/>
      <sheetName val="5"/>
      <sheetName val="5.a"/>
      <sheetName val="5.b "/>
      <sheetName val="5.c"/>
      <sheetName val="5.d"/>
      <sheetName val="6"/>
      <sheetName val="7"/>
      <sheetName val="8"/>
      <sheetName val="9"/>
      <sheetName val="10"/>
      <sheetName val="11"/>
      <sheetName val="11.a"/>
      <sheetName val="11.b"/>
      <sheetName val="11.c"/>
      <sheetName val="11.d"/>
      <sheetName val="11.e"/>
      <sheetName val="11.f"/>
      <sheetName val="11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C3">
            <v>7618.92</v>
          </cell>
        </row>
        <row r="8">
          <cell r="C8">
            <v>0</v>
          </cell>
        </row>
        <row r="14">
          <cell r="C14">
            <v>0</v>
          </cell>
        </row>
      </sheetData>
      <sheetData sheetId="17"/>
      <sheetData sheetId="18"/>
      <sheetData sheetId="19">
        <row r="3">
          <cell r="C3">
            <v>0</v>
          </cell>
        </row>
        <row r="9">
          <cell r="C9">
            <v>0</v>
          </cell>
        </row>
        <row r="15">
          <cell r="C15">
            <v>0</v>
          </cell>
        </row>
      </sheetData>
      <sheetData sheetId="20"/>
      <sheetData sheetId="21">
        <row r="4">
          <cell r="C4">
            <v>5399.5519999999997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B23" sqref="B23"/>
    </sheetView>
  </sheetViews>
  <sheetFormatPr defaultRowHeight="12.75" x14ac:dyDescent="0.2"/>
  <cols>
    <col min="1" max="1" width="41.140625" style="2" bestFit="1" customWidth="1"/>
    <col min="2" max="2" width="15.85546875" style="5" customWidth="1"/>
    <col min="3" max="3" width="54.85546875" style="2" customWidth="1"/>
    <col min="4" max="16384" width="9.140625" style="1"/>
  </cols>
  <sheetData>
    <row r="1" spans="1:3" ht="18" x14ac:dyDescent="0.2">
      <c r="A1" s="4" t="s">
        <v>76</v>
      </c>
    </row>
    <row r="2" spans="1:3" ht="15" customHeight="1" thickBot="1" x14ac:dyDescent="0.25">
      <c r="A2" s="7"/>
    </row>
    <row r="3" spans="1:3" s="3" customFormat="1" ht="13.5" thickBot="1" x14ac:dyDescent="0.25">
      <c r="A3" s="51" t="s">
        <v>75</v>
      </c>
      <c r="B3" s="23" t="s">
        <v>77</v>
      </c>
      <c r="C3" s="55" t="s">
        <v>15</v>
      </c>
    </row>
    <row r="4" spans="1:3" s="3" customFormat="1" x14ac:dyDescent="0.2">
      <c r="A4" s="10" t="s">
        <v>80</v>
      </c>
      <c r="B4" s="11">
        <f>SUM(B5:B6)</f>
        <v>354336.16000000003</v>
      </c>
      <c r="C4" s="12"/>
    </row>
    <row r="5" spans="1:3" x14ac:dyDescent="0.2">
      <c r="A5" s="17" t="s">
        <v>83</v>
      </c>
      <c r="B5" s="9">
        <f>Výstupy!B6+Výstupy!B38+Výstupy!B39+Výstupy!B42+Výstupy!B43+Výstupy!B47+Výstupy!B48</f>
        <v>267963.16000000003</v>
      </c>
      <c r="C5" s="16"/>
    </row>
    <row r="6" spans="1:3" ht="13.5" thickBot="1" x14ac:dyDescent="0.25">
      <c r="A6" s="17" t="s">
        <v>74</v>
      </c>
      <c r="B6" s="9">
        <f>Výstupy!B9+Výstupy!B18+Výstupy!B34+Výstupy!B40+Výstupy!B44+Výstupy!B45+Výstupy!B49</f>
        <v>86373</v>
      </c>
      <c r="C6" s="18"/>
    </row>
    <row r="7" spans="1:3" s="3" customFormat="1" ht="13.5" thickBot="1" x14ac:dyDescent="0.25">
      <c r="A7" s="52" t="s">
        <v>79</v>
      </c>
      <c r="B7" s="53">
        <f>Vstupy!B4</f>
        <v>354336</v>
      </c>
      <c r="C7" s="54"/>
    </row>
    <row r="8" spans="1:3" s="3" customFormat="1" ht="13.5" thickBot="1" x14ac:dyDescent="0.25">
      <c r="A8" s="51" t="s">
        <v>78</v>
      </c>
      <c r="B8" s="23">
        <f>B7-B4</f>
        <v>-0.16000000003259629</v>
      </c>
      <c r="C8" s="55"/>
    </row>
  </sheetData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pane ySplit="3" topLeftCell="A4" activePane="bottomLeft" state="frozen"/>
      <selection pane="bottomLeft" activeCell="D5" sqref="D5"/>
    </sheetView>
  </sheetViews>
  <sheetFormatPr defaultRowHeight="15" customHeight="1" x14ac:dyDescent="0.2"/>
  <cols>
    <col min="1" max="1" width="41.140625" style="2" bestFit="1" customWidth="1"/>
    <col min="2" max="2" width="15.85546875" style="5" customWidth="1"/>
    <col min="3" max="3" width="9.28515625" style="31" customWidth="1"/>
    <col min="4" max="4" width="54.85546875" style="2" customWidth="1"/>
    <col min="5" max="16384" width="9.140625" style="1"/>
  </cols>
  <sheetData>
    <row r="1" spans="1:4" ht="18" x14ac:dyDescent="0.2">
      <c r="A1" s="4" t="s">
        <v>81</v>
      </c>
    </row>
    <row r="2" spans="1:4" ht="15" customHeight="1" thickBot="1" x14ac:dyDescent="0.25">
      <c r="A2" s="7"/>
    </row>
    <row r="3" spans="1:4" s="3" customFormat="1" ht="13.5" thickBot="1" x14ac:dyDescent="0.25">
      <c r="A3" s="25" t="s">
        <v>14</v>
      </c>
      <c r="B3" s="30" t="s">
        <v>53</v>
      </c>
      <c r="C3" s="32" t="s">
        <v>54</v>
      </c>
      <c r="D3" s="26" t="s">
        <v>15</v>
      </c>
    </row>
    <row r="4" spans="1:4" s="3" customFormat="1" ht="13.5" thickBot="1" x14ac:dyDescent="0.25">
      <c r="A4" s="22" t="s">
        <v>40</v>
      </c>
      <c r="B4" s="23">
        <f>B5+B37+B41+B46</f>
        <v>354336.16</v>
      </c>
      <c r="C4" s="33"/>
      <c r="D4" s="24"/>
    </row>
    <row r="5" spans="1:4" s="3" customFormat="1" ht="12.75" x14ac:dyDescent="0.2">
      <c r="A5" s="10" t="s">
        <v>18</v>
      </c>
      <c r="B5" s="11">
        <f>B6+B9+B18+B34</f>
        <v>88261</v>
      </c>
      <c r="C5" s="34">
        <f>B5/$B$4</f>
        <v>0.24908832335937717</v>
      </c>
      <c r="D5" s="12"/>
    </row>
    <row r="6" spans="1:4" s="6" customFormat="1" ht="12.75" x14ac:dyDescent="0.2">
      <c r="A6" s="13" t="s">
        <v>17</v>
      </c>
      <c r="B6" s="8">
        <f>SUM(B7:B8)</f>
        <v>14140</v>
      </c>
      <c r="C6" s="35">
        <f>B6/$B$4</f>
        <v>3.9905608278872809E-2</v>
      </c>
      <c r="D6" s="14"/>
    </row>
    <row r="7" spans="1:4" ht="51" x14ac:dyDescent="0.2">
      <c r="A7" s="15" t="s">
        <v>0</v>
      </c>
      <c r="B7" s="9">
        <v>13073</v>
      </c>
      <c r="C7" s="36">
        <f>B7/$B$4</f>
        <v>3.6894343495735803E-2</v>
      </c>
      <c r="D7" s="56" t="s">
        <v>85</v>
      </c>
    </row>
    <row r="8" spans="1:4" ht="12.75" x14ac:dyDescent="0.2">
      <c r="A8" s="17" t="s">
        <v>30</v>
      </c>
      <c r="B8" s="9">
        <v>1067</v>
      </c>
      <c r="C8" s="36">
        <f>B8/$B$4</f>
        <v>3.0112647831370075E-3</v>
      </c>
      <c r="D8" s="18" t="s">
        <v>87</v>
      </c>
    </row>
    <row r="9" spans="1:4" s="6" customFormat="1" ht="12.75" x14ac:dyDescent="0.2">
      <c r="A9" s="13" t="s">
        <v>19</v>
      </c>
      <c r="B9" s="8">
        <f>SUM(B10:B17)</f>
        <v>19406</v>
      </c>
      <c r="C9" s="35">
        <f t="shared" ref="C9:C49" si="0">B9/$B$4</f>
        <v>5.4767201857129119E-2</v>
      </c>
      <c r="D9" s="14"/>
    </row>
    <row r="10" spans="1:4" ht="25.5" x14ac:dyDescent="0.2">
      <c r="A10" s="15" t="s">
        <v>1</v>
      </c>
      <c r="B10" s="9">
        <v>8400</v>
      </c>
      <c r="C10" s="36">
        <f t="shared" si="0"/>
        <v>2.3706301947845235E-2</v>
      </c>
      <c r="D10" s="56" t="s">
        <v>86</v>
      </c>
    </row>
    <row r="11" spans="1:4" ht="12.75" x14ac:dyDescent="0.2">
      <c r="A11" s="17" t="s">
        <v>16</v>
      </c>
      <c r="B11" s="9">
        <v>200</v>
      </c>
      <c r="C11" s="36">
        <f t="shared" si="0"/>
        <v>5.6443576066298178E-4</v>
      </c>
      <c r="D11" s="16" t="s">
        <v>39</v>
      </c>
    </row>
    <row r="12" spans="1:4" ht="12.75" x14ac:dyDescent="0.2">
      <c r="A12" s="17" t="s">
        <v>35</v>
      </c>
      <c r="B12" s="9">
        <v>300</v>
      </c>
      <c r="C12" s="36">
        <f t="shared" si="0"/>
        <v>8.4665364099447262E-4</v>
      </c>
      <c r="D12" s="18" t="s">
        <v>36</v>
      </c>
    </row>
    <row r="13" spans="1:4" ht="12.75" x14ac:dyDescent="0.2">
      <c r="A13" s="17" t="s">
        <v>32</v>
      </c>
      <c r="B13" s="9">
        <v>2390</v>
      </c>
      <c r="C13" s="36">
        <f t="shared" si="0"/>
        <v>6.7450073399226325E-3</v>
      </c>
      <c r="D13" s="16"/>
    </row>
    <row r="14" spans="1:4" ht="12.75" x14ac:dyDescent="0.2">
      <c r="A14" s="17" t="s">
        <v>31</v>
      </c>
      <c r="B14" s="9">
        <v>5000</v>
      </c>
      <c r="C14" s="36">
        <f t="shared" si="0"/>
        <v>1.4110894016574544E-2</v>
      </c>
      <c r="D14" s="16"/>
    </row>
    <row r="15" spans="1:4" ht="12.75" x14ac:dyDescent="0.2">
      <c r="A15" s="15" t="s">
        <v>44</v>
      </c>
      <c r="B15" s="9">
        <v>300</v>
      </c>
      <c r="C15" s="36">
        <f t="shared" si="0"/>
        <v>8.4665364099447262E-4</v>
      </c>
      <c r="D15" s="16" t="s">
        <v>38</v>
      </c>
    </row>
    <row r="16" spans="1:4" ht="12.75" x14ac:dyDescent="0.2">
      <c r="A16" s="15" t="s">
        <v>37</v>
      </c>
      <c r="B16" s="9">
        <v>316</v>
      </c>
      <c r="C16" s="36">
        <f t="shared" si="0"/>
        <v>8.9180850184751115E-4</v>
      </c>
      <c r="D16" s="16"/>
    </row>
    <row r="17" spans="1:4" ht="12.75" x14ac:dyDescent="0.2">
      <c r="A17" s="15" t="s">
        <v>42</v>
      </c>
      <c r="B17" s="9">
        <v>2500</v>
      </c>
      <c r="C17" s="36">
        <f t="shared" si="0"/>
        <v>7.0554470082872722E-3</v>
      </c>
      <c r="D17" s="16" t="s">
        <v>43</v>
      </c>
    </row>
    <row r="18" spans="1:4" s="6" customFormat="1" ht="12.75" x14ac:dyDescent="0.2">
      <c r="A18" s="13" t="s">
        <v>20</v>
      </c>
      <c r="B18" s="8">
        <f>SUM(B19:B33)</f>
        <v>29715</v>
      </c>
      <c r="C18" s="35">
        <f t="shared" si="0"/>
        <v>8.3861043140502523E-2</v>
      </c>
      <c r="D18" s="14"/>
    </row>
    <row r="19" spans="1:4" ht="12.75" x14ac:dyDescent="0.2">
      <c r="A19" s="15" t="s">
        <v>2</v>
      </c>
      <c r="B19" s="9">
        <v>12385</v>
      </c>
      <c r="C19" s="36">
        <f t="shared" si="0"/>
        <v>3.4952684479055147E-2</v>
      </c>
      <c r="D19" s="18"/>
    </row>
    <row r="20" spans="1:4" ht="12.75" x14ac:dyDescent="0.2">
      <c r="A20" s="15" t="s">
        <v>3</v>
      </c>
      <c r="B20" s="9">
        <v>2200</v>
      </c>
      <c r="C20" s="36">
        <f t="shared" si="0"/>
        <v>6.2087933672927993E-3</v>
      </c>
      <c r="D20" s="18"/>
    </row>
    <row r="21" spans="1:4" ht="12.75" x14ac:dyDescent="0.2">
      <c r="A21" s="15" t="s">
        <v>4</v>
      </c>
      <c r="B21" s="9">
        <v>2500</v>
      </c>
      <c r="C21" s="36">
        <f t="shared" si="0"/>
        <v>7.0554470082872722E-3</v>
      </c>
      <c r="D21" s="18"/>
    </row>
    <row r="22" spans="1:4" ht="12.75" x14ac:dyDescent="0.2">
      <c r="A22" s="15" t="s">
        <v>5</v>
      </c>
      <c r="B22" s="9">
        <v>400</v>
      </c>
      <c r="C22" s="36">
        <f t="shared" si="0"/>
        <v>1.1288715213259636E-3</v>
      </c>
      <c r="D22" s="18"/>
    </row>
    <row r="23" spans="1:4" ht="12.75" x14ac:dyDescent="0.2">
      <c r="A23" s="15" t="s">
        <v>6</v>
      </c>
      <c r="B23" s="9">
        <v>6200</v>
      </c>
      <c r="C23" s="36">
        <f t="shared" si="0"/>
        <v>1.7497508580552434E-2</v>
      </c>
      <c r="D23" s="18"/>
    </row>
    <row r="24" spans="1:4" ht="12.75" x14ac:dyDescent="0.2">
      <c r="A24" s="15" t="s">
        <v>7</v>
      </c>
      <c r="B24" s="9">
        <v>400</v>
      </c>
      <c r="C24" s="36">
        <f t="shared" si="0"/>
        <v>1.1288715213259636E-3</v>
      </c>
      <c r="D24" s="18"/>
    </row>
    <row r="25" spans="1:4" ht="12.75" x14ac:dyDescent="0.2">
      <c r="A25" s="15" t="s">
        <v>8</v>
      </c>
      <c r="B25" s="9">
        <v>120</v>
      </c>
      <c r="C25" s="36">
        <f t="shared" si="0"/>
        <v>3.3866145639778906E-4</v>
      </c>
      <c r="D25" s="18"/>
    </row>
    <row r="26" spans="1:4" ht="12.75" x14ac:dyDescent="0.2">
      <c r="A26" s="15" t="s">
        <v>9</v>
      </c>
      <c r="B26" s="9">
        <v>1200</v>
      </c>
      <c r="C26" s="36">
        <f t="shared" si="0"/>
        <v>3.3866145639778905E-3</v>
      </c>
      <c r="D26" s="18"/>
    </row>
    <row r="27" spans="1:4" ht="12.75" x14ac:dyDescent="0.2">
      <c r="A27" s="15" t="s">
        <v>10</v>
      </c>
      <c r="B27" s="9">
        <v>70</v>
      </c>
      <c r="C27" s="36">
        <f t="shared" si="0"/>
        <v>1.9755251623204361E-4</v>
      </c>
      <c r="D27" s="16"/>
    </row>
    <row r="28" spans="1:4" ht="12.75" x14ac:dyDescent="0.2">
      <c r="A28" s="17" t="s">
        <v>22</v>
      </c>
      <c r="B28" s="9">
        <v>130</v>
      </c>
      <c r="C28" s="36">
        <f t="shared" si="0"/>
        <v>3.6688324443093814E-4</v>
      </c>
      <c r="D28" s="18" t="s">
        <v>21</v>
      </c>
    </row>
    <row r="29" spans="1:4" ht="12.75" x14ac:dyDescent="0.2">
      <c r="A29" s="17" t="s">
        <v>33</v>
      </c>
      <c r="B29" s="9">
        <v>2000</v>
      </c>
      <c r="C29" s="36">
        <f t="shared" si="0"/>
        <v>5.6443576066298176E-3</v>
      </c>
      <c r="D29" s="16"/>
    </row>
    <row r="30" spans="1:4" ht="12.75" x14ac:dyDescent="0.2">
      <c r="A30" s="15" t="s">
        <v>11</v>
      </c>
      <c r="B30" s="9">
        <v>350</v>
      </c>
      <c r="C30" s="36">
        <f t="shared" si="0"/>
        <v>9.8776258116021814E-4</v>
      </c>
      <c r="D30" s="16"/>
    </row>
    <row r="31" spans="1:4" ht="12.75" x14ac:dyDescent="0.2">
      <c r="A31" s="15" t="s">
        <v>12</v>
      </c>
      <c r="B31" s="9">
        <v>550</v>
      </c>
      <c r="C31" s="36">
        <f t="shared" si="0"/>
        <v>1.5521983418231998E-3</v>
      </c>
      <c r="D31" s="16"/>
    </row>
    <row r="32" spans="1:4" ht="12.75" x14ac:dyDescent="0.2">
      <c r="A32" s="15" t="s">
        <v>13</v>
      </c>
      <c r="B32" s="9">
        <v>10</v>
      </c>
      <c r="C32" s="36">
        <f t="shared" si="0"/>
        <v>2.8221788033149087E-5</v>
      </c>
      <c r="D32" s="16"/>
    </row>
    <row r="33" spans="1:4" ht="12.75" x14ac:dyDescent="0.2">
      <c r="A33" s="17" t="s">
        <v>34</v>
      </c>
      <c r="B33" s="9">
        <v>1200</v>
      </c>
      <c r="C33" s="36">
        <f t="shared" si="0"/>
        <v>3.3866145639778905E-3</v>
      </c>
      <c r="D33" s="16"/>
    </row>
    <row r="34" spans="1:4" s="6" customFormat="1" ht="12.75" x14ac:dyDescent="0.2">
      <c r="A34" s="13" t="s">
        <v>45</v>
      </c>
      <c r="B34" s="8">
        <f>SUM(B35:B36)</f>
        <v>25000</v>
      </c>
      <c r="C34" s="35">
        <f t="shared" si="0"/>
        <v>7.0554470082872717E-2</v>
      </c>
      <c r="D34" s="14"/>
    </row>
    <row r="35" spans="1:4" ht="12.75" x14ac:dyDescent="0.2">
      <c r="A35" s="15" t="s">
        <v>41</v>
      </c>
      <c r="B35" s="9">
        <v>0</v>
      </c>
      <c r="C35" s="36">
        <f t="shared" si="0"/>
        <v>0</v>
      </c>
      <c r="D35" s="16"/>
    </row>
    <row r="36" spans="1:4" ht="13.5" thickBot="1" x14ac:dyDescent="0.25">
      <c r="A36" s="19" t="s">
        <v>46</v>
      </c>
      <c r="B36" s="20">
        <v>25000</v>
      </c>
      <c r="C36" s="37">
        <f t="shared" si="0"/>
        <v>7.0554470082872717E-2</v>
      </c>
      <c r="D36" s="21"/>
    </row>
    <row r="37" spans="1:4" s="3" customFormat="1" ht="12.75" x14ac:dyDescent="0.2">
      <c r="A37" s="10" t="s">
        <v>23</v>
      </c>
      <c r="B37" s="11">
        <f>SUM(B38:B40)</f>
        <v>206223</v>
      </c>
      <c r="C37" s="34">
        <f t="shared" si="0"/>
        <v>0.58199817935601039</v>
      </c>
      <c r="D37" s="12"/>
    </row>
    <row r="38" spans="1:4" ht="12.75" x14ac:dyDescent="0.2">
      <c r="A38" s="17" t="s">
        <v>24</v>
      </c>
      <c r="B38" s="9">
        <v>150806</v>
      </c>
      <c r="C38" s="36">
        <f t="shared" si="0"/>
        <v>0.42560149661270813</v>
      </c>
      <c r="D38" s="16" t="s">
        <v>48</v>
      </c>
    </row>
    <row r="39" spans="1:4" ht="12.75" x14ac:dyDescent="0.2">
      <c r="A39" s="17" t="s">
        <v>25</v>
      </c>
      <c r="B39" s="9">
        <v>54290</v>
      </c>
      <c r="C39" s="36">
        <f t="shared" si="0"/>
        <v>0.15321608723196639</v>
      </c>
      <c r="D39" s="16"/>
    </row>
    <row r="40" spans="1:4" ht="13.5" thickBot="1" x14ac:dyDescent="0.25">
      <c r="A40" s="19" t="s">
        <v>26</v>
      </c>
      <c r="B40" s="20">
        <v>1127</v>
      </c>
      <c r="C40" s="37">
        <f t="shared" si="0"/>
        <v>3.1805955113359025E-3</v>
      </c>
      <c r="D40" s="21"/>
    </row>
    <row r="41" spans="1:4" s="3" customFormat="1" ht="12.75" x14ac:dyDescent="0.2">
      <c r="A41" s="10" t="s">
        <v>27</v>
      </c>
      <c r="B41" s="11">
        <f>SUM(B42:B45)</f>
        <v>13967.16</v>
      </c>
      <c r="C41" s="34">
        <f t="shared" si="0"/>
        <v>3.9417822894507862E-2</v>
      </c>
      <c r="D41" s="12"/>
    </row>
    <row r="42" spans="1:4" ht="12.75" x14ac:dyDescent="0.2">
      <c r="A42" s="17" t="s">
        <v>49</v>
      </c>
      <c r="B42" s="9">
        <v>6606</v>
      </c>
      <c r="C42" s="36">
        <f t="shared" si="0"/>
        <v>1.8643313174698289E-2</v>
      </c>
      <c r="D42" s="16"/>
    </row>
    <row r="43" spans="1:4" ht="12.75" x14ac:dyDescent="0.2">
      <c r="A43" s="17" t="s">
        <v>50</v>
      </c>
      <c r="B43" s="9">
        <f>B42*0.36</f>
        <v>2378.16</v>
      </c>
      <c r="C43" s="36">
        <f t="shared" si="0"/>
        <v>6.7115927428913836E-3</v>
      </c>
      <c r="D43" s="16"/>
    </row>
    <row r="44" spans="1:4" ht="12.75" x14ac:dyDescent="0.2">
      <c r="A44" s="27" t="s">
        <v>51</v>
      </c>
      <c r="B44" s="28">
        <v>4209</v>
      </c>
      <c r="C44" s="38">
        <f t="shared" si="0"/>
        <v>1.1878550583152452E-2</v>
      </c>
      <c r="D44" s="29"/>
    </row>
    <row r="45" spans="1:4" ht="13.5" thickBot="1" x14ac:dyDescent="0.25">
      <c r="A45" s="27" t="s">
        <v>52</v>
      </c>
      <c r="B45" s="28">
        <v>774</v>
      </c>
      <c r="C45" s="38">
        <f t="shared" si="0"/>
        <v>2.1843663937657393E-3</v>
      </c>
      <c r="D45" s="29"/>
    </row>
    <row r="46" spans="1:4" s="3" customFormat="1" ht="12.75" x14ac:dyDescent="0.2">
      <c r="A46" s="10" t="s">
        <v>29</v>
      </c>
      <c r="B46" s="11">
        <f>SUM(B47:B49)</f>
        <v>45885</v>
      </c>
      <c r="C46" s="34">
        <f t="shared" si="0"/>
        <v>0.12949567439010459</v>
      </c>
      <c r="D46" s="12"/>
    </row>
    <row r="47" spans="1:4" ht="12.75" x14ac:dyDescent="0.2">
      <c r="A47" s="17" t="s">
        <v>24</v>
      </c>
      <c r="B47" s="9">
        <v>29223</v>
      </c>
      <c r="C47" s="36">
        <f t="shared" si="0"/>
        <v>8.2472531169271585E-2</v>
      </c>
      <c r="D47" s="16"/>
    </row>
    <row r="48" spans="1:4" ht="12.75" x14ac:dyDescent="0.2">
      <c r="A48" s="17" t="s">
        <v>25</v>
      </c>
      <c r="B48" s="9">
        <v>10520</v>
      </c>
      <c r="C48" s="36">
        <f t="shared" si="0"/>
        <v>2.9689321010872842E-2</v>
      </c>
      <c r="D48" s="16"/>
    </row>
    <row r="49" spans="1:4" ht="13.5" thickBot="1" x14ac:dyDescent="0.25">
      <c r="A49" s="19" t="s">
        <v>28</v>
      </c>
      <c r="B49" s="20">
        <v>6142</v>
      </c>
      <c r="C49" s="37">
        <f t="shared" si="0"/>
        <v>1.733382220996017E-2</v>
      </c>
      <c r="D49" s="21"/>
    </row>
  </sheetData>
  <pageMargins left="0.25" right="0.25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workbookViewId="0">
      <selection activeCell="A23" sqref="A23:D23"/>
    </sheetView>
  </sheetViews>
  <sheetFormatPr defaultRowHeight="12.75" x14ac:dyDescent="0.2"/>
  <cols>
    <col min="1" max="1" width="34.7109375" style="2" customWidth="1"/>
    <col min="2" max="2" width="15.85546875" style="5" customWidth="1"/>
    <col min="3" max="3" width="9.28515625" style="31" customWidth="1"/>
    <col min="4" max="4" width="59.140625" style="2" customWidth="1"/>
    <col min="5" max="16384" width="9.140625" style="1"/>
  </cols>
  <sheetData>
    <row r="1" spans="1:4" ht="18" x14ac:dyDescent="0.2">
      <c r="A1" s="4" t="s">
        <v>82</v>
      </c>
    </row>
    <row r="2" spans="1:4" ht="15" customHeight="1" thickBot="1" x14ac:dyDescent="0.25">
      <c r="A2" s="7"/>
    </row>
    <row r="3" spans="1:4" s="3" customFormat="1" ht="13.5" thickBot="1" x14ac:dyDescent="0.25">
      <c r="A3" s="25" t="s">
        <v>69</v>
      </c>
      <c r="B3" s="30" t="s">
        <v>53</v>
      </c>
      <c r="C3" s="32" t="s">
        <v>54</v>
      </c>
      <c r="D3" s="26" t="s">
        <v>15</v>
      </c>
    </row>
    <row r="4" spans="1:4" s="3" customFormat="1" ht="13.5" thickBot="1" x14ac:dyDescent="0.25">
      <c r="A4" s="22" t="s">
        <v>40</v>
      </c>
      <c r="B4" s="23">
        <f>SUM(B5:B24)</f>
        <v>354336</v>
      </c>
      <c r="C4" s="33"/>
      <c r="D4" s="24"/>
    </row>
    <row r="5" spans="1:4" x14ac:dyDescent="0.2">
      <c r="A5" s="39" t="s">
        <v>71</v>
      </c>
      <c r="B5" s="40">
        <v>236462</v>
      </c>
      <c r="C5" s="45">
        <f t="shared" ref="C5:C24" si="0">B5/$B$4</f>
        <v>0.66733834552515126</v>
      </c>
      <c r="D5" s="46"/>
    </row>
    <row r="6" spans="1:4" x14ac:dyDescent="0.2">
      <c r="A6" s="41" t="s">
        <v>55</v>
      </c>
      <c r="B6" s="42">
        <v>11589</v>
      </c>
      <c r="C6" s="36">
        <f t="shared" si="0"/>
        <v>3.2706244920075858E-2</v>
      </c>
      <c r="D6" s="18"/>
    </row>
    <row r="7" spans="1:4" x14ac:dyDescent="0.2">
      <c r="A7" s="41" t="s">
        <v>56</v>
      </c>
      <c r="B7" s="42">
        <v>6106</v>
      </c>
      <c r="C7" s="36">
        <f t="shared" si="0"/>
        <v>1.7232231554231012E-2</v>
      </c>
      <c r="D7" s="18"/>
    </row>
    <row r="8" spans="1:4" x14ac:dyDescent="0.2">
      <c r="A8" s="41" t="s">
        <v>138</v>
      </c>
      <c r="B8" s="42">
        <v>8807</v>
      </c>
      <c r="C8" s="36">
        <f t="shared" si="0"/>
        <v>2.4854939944007948E-2</v>
      </c>
      <c r="D8" s="18" t="s">
        <v>70</v>
      </c>
    </row>
    <row r="9" spans="1:4" x14ac:dyDescent="0.2">
      <c r="A9" s="41" t="s">
        <v>57</v>
      </c>
      <c r="B9" s="42">
        <v>1650</v>
      </c>
      <c r="C9" s="36">
        <f t="shared" si="0"/>
        <v>4.6565971281495528E-3</v>
      </c>
      <c r="D9" s="18"/>
    </row>
    <row r="10" spans="1:4" x14ac:dyDescent="0.2">
      <c r="A10" s="41" t="s">
        <v>58</v>
      </c>
      <c r="B10" s="42">
        <v>23459</v>
      </c>
      <c r="C10" s="36">
        <f t="shared" si="0"/>
        <v>6.6205522441975972E-2</v>
      </c>
      <c r="D10" s="18"/>
    </row>
    <row r="11" spans="1:4" x14ac:dyDescent="0.2">
      <c r="A11" s="41" t="s">
        <v>59</v>
      </c>
      <c r="B11" s="42">
        <v>6606</v>
      </c>
      <c r="C11" s="36">
        <f t="shared" si="0"/>
        <v>1.864332159306421E-2</v>
      </c>
      <c r="D11" s="18"/>
    </row>
    <row r="12" spans="1:4" x14ac:dyDescent="0.2">
      <c r="A12" s="41" t="s">
        <v>60</v>
      </c>
      <c r="B12" s="42">
        <v>400</v>
      </c>
      <c r="C12" s="36">
        <f t="shared" si="0"/>
        <v>1.1288720310665583E-3</v>
      </c>
      <c r="D12" s="18"/>
    </row>
    <row r="13" spans="1:4" x14ac:dyDescent="0.2">
      <c r="A13" s="41" t="s">
        <v>61</v>
      </c>
      <c r="B13" s="42">
        <v>665</v>
      </c>
      <c r="C13" s="36">
        <f t="shared" si="0"/>
        <v>1.8767497516481533E-3</v>
      </c>
      <c r="D13" s="16"/>
    </row>
    <row r="14" spans="1:4" x14ac:dyDescent="0.2">
      <c r="A14" s="41" t="s">
        <v>62</v>
      </c>
      <c r="B14" s="42">
        <v>447</v>
      </c>
      <c r="C14" s="36">
        <f t="shared" si="0"/>
        <v>1.2615144947168788E-3</v>
      </c>
      <c r="D14" s="18"/>
    </row>
    <row r="15" spans="1:4" x14ac:dyDescent="0.2">
      <c r="A15" s="41" t="s">
        <v>72</v>
      </c>
      <c r="B15" s="42">
        <v>10000</v>
      </c>
      <c r="C15" s="36">
        <f t="shared" si="0"/>
        <v>2.8221800776663957E-2</v>
      </c>
      <c r="D15" s="16"/>
    </row>
    <row r="16" spans="1:4" ht="15" x14ac:dyDescent="0.25">
      <c r="A16" s="47" t="s">
        <v>63</v>
      </c>
      <c r="B16" s="48">
        <v>4000</v>
      </c>
      <c r="C16" s="36">
        <f t="shared" si="0"/>
        <v>1.1288720310665582E-2</v>
      </c>
      <c r="D16" s="16" t="s">
        <v>47</v>
      </c>
    </row>
    <row r="17" spans="1:4" ht="15" x14ac:dyDescent="0.25">
      <c r="A17" s="47" t="s">
        <v>64</v>
      </c>
      <c r="B17" s="48">
        <v>300</v>
      </c>
      <c r="C17" s="36">
        <f t="shared" si="0"/>
        <v>8.466540232999187E-4</v>
      </c>
      <c r="D17" s="16" t="s">
        <v>47</v>
      </c>
    </row>
    <row r="18" spans="1:4" ht="15" x14ac:dyDescent="0.25">
      <c r="A18" s="43" t="s">
        <v>65</v>
      </c>
      <c r="B18" s="44">
        <v>9000</v>
      </c>
      <c r="C18" s="36">
        <f t="shared" si="0"/>
        <v>2.5399620698997562E-2</v>
      </c>
      <c r="D18" s="16" t="s">
        <v>47</v>
      </c>
    </row>
    <row r="19" spans="1:4" ht="15" x14ac:dyDescent="0.25">
      <c r="A19" s="43" t="s">
        <v>66</v>
      </c>
      <c r="B19" s="44">
        <v>1000</v>
      </c>
      <c r="C19" s="36">
        <f t="shared" si="0"/>
        <v>2.8221800776663955E-3</v>
      </c>
      <c r="D19" s="16" t="s">
        <v>47</v>
      </c>
    </row>
    <row r="20" spans="1:4" ht="15" x14ac:dyDescent="0.25">
      <c r="A20" s="43" t="s">
        <v>67</v>
      </c>
      <c r="B20" s="44">
        <v>13000</v>
      </c>
      <c r="C20" s="36">
        <f t="shared" si="0"/>
        <v>3.6688341009663145E-2</v>
      </c>
      <c r="D20" s="16" t="s">
        <v>47</v>
      </c>
    </row>
    <row r="21" spans="1:4" ht="15" x14ac:dyDescent="0.25">
      <c r="A21" s="43" t="s">
        <v>73</v>
      </c>
      <c r="B21" s="44">
        <v>4300</v>
      </c>
      <c r="C21" s="36">
        <f t="shared" si="0"/>
        <v>1.2135374333965502E-2</v>
      </c>
      <c r="D21" s="16" t="s">
        <v>139</v>
      </c>
    </row>
    <row r="22" spans="1:4" ht="15" x14ac:dyDescent="0.25">
      <c r="A22" s="43" t="s">
        <v>68</v>
      </c>
      <c r="B22" s="44">
        <v>102</v>
      </c>
      <c r="C22" s="36">
        <f t="shared" si="0"/>
        <v>2.8786236792197235E-4</v>
      </c>
      <c r="D22" s="16"/>
    </row>
    <row r="23" spans="1:4" ht="25.5" x14ac:dyDescent="0.2">
      <c r="A23" s="139" t="s">
        <v>136</v>
      </c>
      <c r="B23" s="140">
        <v>8100</v>
      </c>
      <c r="C23" s="36">
        <f t="shared" si="0"/>
        <v>2.2859658629097807E-2</v>
      </c>
      <c r="D23" s="56" t="s">
        <v>137</v>
      </c>
    </row>
    <row r="24" spans="1:4" ht="15.75" thickBot="1" x14ac:dyDescent="0.3">
      <c r="A24" s="49" t="s">
        <v>84</v>
      </c>
      <c r="B24" s="50">
        <v>8343</v>
      </c>
      <c r="C24" s="37">
        <f t="shared" si="0"/>
        <v>2.3545448387970739E-2</v>
      </c>
      <c r="D24" s="21" t="s">
        <v>47</v>
      </c>
    </row>
  </sheetData>
  <pageMargins left="0.25" right="0.25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I22" sqref="I22"/>
    </sheetView>
  </sheetViews>
  <sheetFormatPr defaultRowHeight="12.75" x14ac:dyDescent="0.2"/>
  <cols>
    <col min="1" max="1" width="3.5703125" style="89" customWidth="1"/>
    <col min="2" max="2" width="6.28515625" style="89" customWidth="1"/>
    <col min="3" max="3" width="10.5703125" style="136" customWidth="1"/>
    <col min="4" max="5" width="12.28515625" style="136" customWidth="1"/>
    <col min="6" max="6" width="6.140625" style="136" customWidth="1"/>
    <col min="7" max="7" width="8.42578125" style="136" customWidth="1"/>
    <col min="8" max="11" width="12.28515625" style="136" customWidth="1"/>
    <col min="12" max="256" width="9.140625" style="89"/>
    <col min="257" max="257" width="3.5703125" style="89" customWidth="1"/>
    <col min="258" max="258" width="6.28515625" style="89" customWidth="1"/>
    <col min="259" max="259" width="10.5703125" style="89" customWidth="1"/>
    <col min="260" max="261" width="12.28515625" style="89" customWidth="1"/>
    <col min="262" max="262" width="6.140625" style="89" customWidth="1"/>
    <col min="263" max="263" width="8.42578125" style="89" customWidth="1"/>
    <col min="264" max="267" width="12.28515625" style="89" customWidth="1"/>
    <col min="268" max="512" width="9.140625" style="89"/>
    <col min="513" max="513" width="3.5703125" style="89" customWidth="1"/>
    <col min="514" max="514" width="6.28515625" style="89" customWidth="1"/>
    <col min="515" max="515" width="10.5703125" style="89" customWidth="1"/>
    <col min="516" max="517" width="12.28515625" style="89" customWidth="1"/>
    <col min="518" max="518" width="6.140625" style="89" customWidth="1"/>
    <col min="519" max="519" width="8.42578125" style="89" customWidth="1"/>
    <col min="520" max="523" width="12.28515625" style="89" customWidth="1"/>
    <col min="524" max="768" width="9.140625" style="89"/>
    <col min="769" max="769" width="3.5703125" style="89" customWidth="1"/>
    <col min="770" max="770" width="6.28515625" style="89" customWidth="1"/>
    <col min="771" max="771" width="10.5703125" style="89" customWidth="1"/>
    <col min="772" max="773" width="12.28515625" style="89" customWidth="1"/>
    <col min="774" max="774" width="6.140625" style="89" customWidth="1"/>
    <col min="775" max="775" width="8.42578125" style="89" customWidth="1"/>
    <col min="776" max="779" width="12.28515625" style="89" customWidth="1"/>
    <col min="780" max="1024" width="9.140625" style="89"/>
    <col min="1025" max="1025" width="3.5703125" style="89" customWidth="1"/>
    <col min="1026" max="1026" width="6.28515625" style="89" customWidth="1"/>
    <col min="1027" max="1027" width="10.5703125" style="89" customWidth="1"/>
    <col min="1028" max="1029" width="12.28515625" style="89" customWidth="1"/>
    <col min="1030" max="1030" width="6.140625" style="89" customWidth="1"/>
    <col min="1031" max="1031" width="8.42578125" style="89" customWidth="1"/>
    <col min="1032" max="1035" width="12.28515625" style="89" customWidth="1"/>
    <col min="1036" max="1280" width="9.140625" style="89"/>
    <col min="1281" max="1281" width="3.5703125" style="89" customWidth="1"/>
    <col min="1282" max="1282" width="6.28515625" style="89" customWidth="1"/>
    <col min="1283" max="1283" width="10.5703125" style="89" customWidth="1"/>
    <col min="1284" max="1285" width="12.28515625" style="89" customWidth="1"/>
    <col min="1286" max="1286" width="6.140625" style="89" customWidth="1"/>
    <col min="1287" max="1287" width="8.42578125" style="89" customWidth="1"/>
    <col min="1288" max="1291" width="12.28515625" style="89" customWidth="1"/>
    <col min="1292" max="1536" width="9.140625" style="89"/>
    <col min="1537" max="1537" width="3.5703125" style="89" customWidth="1"/>
    <col min="1538" max="1538" width="6.28515625" style="89" customWidth="1"/>
    <col min="1539" max="1539" width="10.5703125" style="89" customWidth="1"/>
    <col min="1540" max="1541" width="12.28515625" style="89" customWidth="1"/>
    <col min="1542" max="1542" width="6.140625" style="89" customWidth="1"/>
    <col min="1543" max="1543" width="8.42578125" style="89" customWidth="1"/>
    <col min="1544" max="1547" width="12.28515625" style="89" customWidth="1"/>
    <col min="1548" max="1792" width="9.140625" style="89"/>
    <col min="1793" max="1793" width="3.5703125" style="89" customWidth="1"/>
    <col min="1794" max="1794" width="6.28515625" style="89" customWidth="1"/>
    <col min="1795" max="1795" width="10.5703125" style="89" customWidth="1"/>
    <col min="1796" max="1797" width="12.28515625" style="89" customWidth="1"/>
    <col min="1798" max="1798" width="6.140625" style="89" customWidth="1"/>
    <col min="1799" max="1799" width="8.42578125" style="89" customWidth="1"/>
    <col min="1800" max="1803" width="12.28515625" style="89" customWidth="1"/>
    <col min="1804" max="2048" width="9.140625" style="89"/>
    <col min="2049" max="2049" width="3.5703125" style="89" customWidth="1"/>
    <col min="2050" max="2050" width="6.28515625" style="89" customWidth="1"/>
    <col min="2051" max="2051" width="10.5703125" style="89" customWidth="1"/>
    <col min="2052" max="2053" width="12.28515625" style="89" customWidth="1"/>
    <col min="2054" max="2054" width="6.140625" style="89" customWidth="1"/>
    <col min="2055" max="2055" width="8.42578125" style="89" customWidth="1"/>
    <col min="2056" max="2059" width="12.28515625" style="89" customWidth="1"/>
    <col min="2060" max="2304" width="9.140625" style="89"/>
    <col min="2305" max="2305" width="3.5703125" style="89" customWidth="1"/>
    <col min="2306" max="2306" width="6.28515625" style="89" customWidth="1"/>
    <col min="2307" max="2307" width="10.5703125" style="89" customWidth="1"/>
    <col min="2308" max="2309" width="12.28515625" style="89" customWidth="1"/>
    <col min="2310" max="2310" width="6.140625" style="89" customWidth="1"/>
    <col min="2311" max="2311" width="8.42578125" style="89" customWidth="1"/>
    <col min="2312" max="2315" width="12.28515625" style="89" customWidth="1"/>
    <col min="2316" max="2560" width="9.140625" style="89"/>
    <col min="2561" max="2561" width="3.5703125" style="89" customWidth="1"/>
    <col min="2562" max="2562" width="6.28515625" style="89" customWidth="1"/>
    <col min="2563" max="2563" width="10.5703125" style="89" customWidth="1"/>
    <col min="2564" max="2565" width="12.28515625" style="89" customWidth="1"/>
    <col min="2566" max="2566" width="6.140625" style="89" customWidth="1"/>
    <col min="2567" max="2567" width="8.42578125" style="89" customWidth="1"/>
    <col min="2568" max="2571" width="12.28515625" style="89" customWidth="1"/>
    <col min="2572" max="2816" width="9.140625" style="89"/>
    <col min="2817" max="2817" width="3.5703125" style="89" customWidth="1"/>
    <col min="2818" max="2818" width="6.28515625" style="89" customWidth="1"/>
    <col min="2819" max="2819" width="10.5703125" style="89" customWidth="1"/>
    <col min="2820" max="2821" width="12.28515625" style="89" customWidth="1"/>
    <col min="2822" max="2822" width="6.140625" style="89" customWidth="1"/>
    <col min="2823" max="2823" width="8.42578125" style="89" customWidth="1"/>
    <col min="2824" max="2827" width="12.28515625" style="89" customWidth="1"/>
    <col min="2828" max="3072" width="9.140625" style="89"/>
    <col min="3073" max="3073" width="3.5703125" style="89" customWidth="1"/>
    <col min="3074" max="3074" width="6.28515625" style="89" customWidth="1"/>
    <col min="3075" max="3075" width="10.5703125" style="89" customWidth="1"/>
    <col min="3076" max="3077" width="12.28515625" style="89" customWidth="1"/>
    <col min="3078" max="3078" width="6.140625" style="89" customWidth="1"/>
    <col min="3079" max="3079" width="8.42578125" style="89" customWidth="1"/>
    <col min="3080" max="3083" width="12.28515625" style="89" customWidth="1"/>
    <col min="3084" max="3328" width="9.140625" style="89"/>
    <col min="3329" max="3329" width="3.5703125" style="89" customWidth="1"/>
    <col min="3330" max="3330" width="6.28515625" style="89" customWidth="1"/>
    <col min="3331" max="3331" width="10.5703125" style="89" customWidth="1"/>
    <col min="3332" max="3333" width="12.28515625" style="89" customWidth="1"/>
    <col min="3334" max="3334" width="6.140625" style="89" customWidth="1"/>
    <col min="3335" max="3335" width="8.42578125" style="89" customWidth="1"/>
    <col min="3336" max="3339" width="12.28515625" style="89" customWidth="1"/>
    <col min="3340" max="3584" width="9.140625" style="89"/>
    <col min="3585" max="3585" width="3.5703125" style="89" customWidth="1"/>
    <col min="3586" max="3586" width="6.28515625" style="89" customWidth="1"/>
    <col min="3587" max="3587" width="10.5703125" style="89" customWidth="1"/>
    <col min="3588" max="3589" width="12.28515625" style="89" customWidth="1"/>
    <col min="3590" max="3590" width="6.140625" style="89" customWidth="1"/>
    <col min="3591" max="3591" width="8.42578125" style="89" customWidth="1"/>
    <col min="3592" max="3595" width="12.28515625" style="89" customWidth="1"/>
    <col min="3596" max="3840" width="9.140625" style="89"/>
    <col min="3841" max="3841" width="3.5703125" style="89" customWidth="1"/>
    <col min="3842" max="3842" width="6.28515625" style="89" customWidth="1"/>
    <col min="3843" max="3843" width="10.5703125" style="89" customWidth="1"/>
    <col min="3844" max="3845" width="12.28515625" style="89" customWidth="1"/>
    <col min="3846" max="3846" width="6.140625" style="89" customWidth="1"/>
    <col min="3847" max="3847" width="8.42578125" style="89" customWidth="1"/>
    <col min="3848" max="3851" width="12.28515625" style="89" customWidth="1"/>
    <col min="3852" max="4096" width="9.140625" style="89"/>
    <col min="4097" max="4097" width="3.5703125" style="89" customWidth="1"/>
    <col min="4098" max="4098" width="6.28515625" style="89" customWidth="1"/>
    <col min="4099" max="4099" width="10.5703125" style="89" customWidth="1"/>
    <col min="4100" max="4101" width="12.28515625" style="89" customWidth="1"/>
    <col min="4102" max="4102" width="6.140625" style="89" customWidth="1"/>
    <col min="4103" max="4103" width="8.42578125" style="89" customWidth="1"/>
    <col min="4104" max="4107" width="12.28515625" style="89" customWidth="1"/>
    <col min="4108" max="4352" width="9.140625" style="89"/>
    <col min="4353" max="4353" width="3.5703125" style="89" customWidth="1"/>
    <col min="4354" max="4354" width="6.28515625" style="89" customWidth="1"/>
    <col min="4355" max="4355" width="10.5703125" style="89" customWidth="1"/>
    <col min="4356" max="4357" width="12.28515625" style="89" customWidth="1"/>
    <col min="4358" max="4358" width="6.140625" style="89" customWidth="1"/>
    <col min="4359" max="4359" width="8.42578125" style="89" customWidth="1"/>
    <col min="4360" max="4363" width="12.28515625" style="89" customWidth="1"/>
    <col min="4364" max="4608" width="9.140625" style="89"/>
    <col min="4609" max="4609" width="3.5703125" style="89" customWidth="1"/>
    <col min="4610" max="4610" width="6.28515625" style="89" customWidth="1"/>
    <col min="4611" max="4611" width="10.5703125" style="89" customWidth="1"/>
    <col min="4612" max="4613" width="12.28515625" style="89" customWidth="1"/>
    <col min="4614" max="4614" width="6.140625" style="89" customWidth="1"/>
    <col min="4615" max="4615" width="8.42578125" style="89" customWidth="1"/>
    <col min="4616" max="4619" width="12.28515625" style="89" customWidth="1"/>
    <col min="4620" max="4864" width="9.140625" style="89"/>
    <col min="4865" max="4865" width="3.5703125" style="89" customWidth="1"/>
    <col min="4866" max="4866" width="6.28515625" style="89" customWidth="1"/>
    <col min="4867" max="4867" width="10.5703125" style="89" customWidth="1"/>
    <col min="4868" max="4869" width="12.28515625" style="89" customWidth="1"/>
    <col min="4870" max="4870" width="6.140625" style="89" customWidth="1"/>
    <col min="4871" max="4871" width="8.42578125" style="89" customWidth="1"/>
    <col min="4872" max="4875" width="12.28515625" style="89" customWidth="1"/>
    <col min="4876" max="5120" width="9.140625" style="89"/>
    <col min="5121" max="5121" width="3.5703125" style="89" customWidth="1"/>
    <col min="5122" max="5122" width="6.28515625" style="89" customWidth="1"/>
    <col min="5123" max="5123" width="10.5703125" style="89" customWidth="1"/>
    <col min="5124" max="5125" width="12.28515625" style="89" customWidth="1"/>
    <col min="5126" max="5126" width="6.140625" style="89" customWidth="1"/>
    <col min="5127" max="5127" width="8.42578125" style="89" customWidth="1"/>
    <col min="5128" max="5131" width="12.28515625" style="89" customWidth="1"/>
    <col min="5132" max="5376" width="9.140625" style="89"/>
    <col min="5377" max="5377" width="3.5703125" style="89" customWidth="1"/>
    <col min="5378" max="5378" width="6.28515625" style="89" customWidth="1"/>
    <col min="5379" max="5379" width="10.5703125" style="89" customWidth="1"/>
    <col min="5380" max="5381" width="12.28515625" style="89" customWidth="1"/>
    <col min="5382" max="5382" width="6.140625" style="89" customWidth="1"/>
    <col min="5383" max="5383" width="8.42578125" style="89" customWidth="1"/>
    <col min="5384" max="5387" width="12.28515625" style="89" customWidth="1"/>
    <col min="5388" max="5632" width="9.140625" style="89"/>
    <col min="5633" max="5633" width="3.5703125" style="89" customWidth="1"/>
    <col min="5634" max="5634" width="6.28515625" style="89" customWidth="1"/>
    <col min="5635" max="5635" width="10.5703125" style="89" customWidth="1"/>
    <col min="5636" max="5637" width="12.28515625" style="89" customWidth="1"/>
    <col min="5638" max="5638" width="6.140625" style="89" customWidth="1"/>
    <col min="5639" max="5639" width="8.42578125" style="89" customWidth="1"/>
    <col min="5640" max="5643" width="12.28515625" style="89" customWidth="1"/>
    <col min="5644" max="5888" width="9.140625" style="89"/>
    <col min="5889" max="5889" width="3.5703125" style="89" customWidth="1"/>
    <col min="5890" max="5890" width="6.28515625" style="89" customWidth="1"/>
    <col min="5891" max="5891" width="10.5703125" style="89" customWidth="1"/>
    <col min="5892" max="5893" width="12.28515625" style="89" customWidth="1"/>
    <col min="5894" max="5894" width="6.140625" style="89" customWidth="1"/>
    <col min="5895" max="5895" width="8.42578125" style="89" customWidth="1"/>
    <col min="5896" max="5899" width="12.28515625" style="89" customWidth="1"/>
    <col min="5900" max="6144" width="9.140625" style="89"/>
    <col min="6145" max="6145" width="3.5703125" style="89" customWidth="1"/>
    <col min="6146" max="6146" width="6.28515625" style="89" customWidth="1"/>
    <col min="6147" max="6147" width="10.5703125" style="89" customWidth="1"/>
    <col min="6148" max="6149" width="12.28515625" style="89" customWidth="1"/>
    <col min="6150" max="6150" width="6.140625" style="89" customWidth="1"/>
    <col min="6151" max="6151" width="8.42578125" style="89" customWidth="1"/>
    <col min="6152" max="6155" width="12.28515625" style="89" customWidth="1"/>
    <col min="6156" max="6400" width="9.140625" style="89"/>
    <col min="6401" max="6401" width="3.5703125" style="89" customWidth="1"/>
    <col min="6402" max="6402" width="6.28515625" style="89" customWidth="1"/>
    <col min="6403" max="6403" width="10.5703125" style="89" customWidth="1"/>
    <col min="6404" max="6405" width="12.28515625" style="89" customWidth="1"/>
    <col min="6406" max="6406" width="6.140625" style="89" customWidth="1"/>
    <col min="6407" max="6407" width="8.42578125" style="89" customWidth="1"/>
    <col min="6408" max="6411" width="12.28515625" style="89" customWidth="1"/>
    <col min="6412" max="6656" width="9.140625" style="89"/>
    <col min="6657" max="6657" width="3.5703125" style="89" customWidth="1"/>
    <col min="6658" max="6658" width="6.28515625" style="89" customWidth="1"/>
    <col min="6659" max="6659" width="10.5703125" style="89" customWidth="1"/>
    <col min="6660" max="6661" width="12.28515625" style="89" customWidth="1"/>
    <col min="6662" max="6662" width="6.140625" style="89" customWidth="1"/>
    <col min="6663" max="6663" width="8.42578125" style="89" customWidth="1"/>
    <col min="6664" max="6667" width="12.28515625" style="89" customWidth="1"/>
    <col min="6668" max="6912" width="9.140625" style="89"/>
    <col min="6913" max="6913" width="3.5703125" style="89" customWidth="1"/>
    <col min="6914" max="6914" width="6.28515625" style="89" customWidth="1"/>
    <col min="6915" max="6915" width="10.5703125" style="89" customWidth="1"/>
    <col min="6916" max="6917" width="12.28515625" style="89" customWidth="1"/>
    <col min="6918" max="6918" width="6.140625" style="89" customWidth="1"/>
    <col min="6919" max="6919" width="8.42578125" style="89" customWidth="1"/>
    <col min="6920" max="6923" width="12.28515625" style="89" customWidth="1"/>
    <col min="6924" max="7168" width="9.140625" style="89"/>
    <col min="7169" max="7169" width="3.5703125" style="89" customWidth="1"/>
    <col min="7170" max="7170" width="6.28515625" style="89" customWidth="1"/>
    <col min="7171" max="7171" width="10.5703125" style="89" customWidth="1"/>
    <col min="7172" max="7173" width="12.28515625" style="89" customWidth="1"/>
    <col min="7174" max="7174" width="6.140625" style="89" customWidth="1"/>
    <col min="7175" max="7175" width="8.42578125" style="89" customWidth="1"/>
    <col min="7176" max="7179" width="12.28515625" style="89" customWidth="1"/>
    <col min="7180" max="7424" width="9.140625" style="89"/>
    <col min="7425" max="7425" width="3.5703125" style="89" customWidth="1"/>
    <col min="7426" max="7426" width="6.28515625" style="89" customWidth="1"/>
    <col min="7427" max="7427" width="10.5703125" style="89" customWidth="1"/>
    <col min="7428" max="7429" width="12.28515625" style="89" customWidth="1"/>
    <col min="7430" max="7430" width="6.140625" style="89" customWidth="1"/>
    <col min="7431" max="7431" width="8.42578125" style="89" customWidth="1"/>
    <col min="7432" max="7435" width="12.28515625" style="89" customWidth="1"/>
    <col min="7436" max="7680" width="9.140625" style="89"/>
    <col min="7681" max="7681" width="3.5703125" style="89" customWidth="1"/>
    <col min="7682" max="7682" width="6.28515625" style="89" customWidth="1"/>
    <col min="7683" max="7683" width="10.5703125" style="89" customWidth="1"/>
    <col min="7684" max="7685" width="12.28515625" style="89" customWidth="1"/>
    <col min="7686" max="7686" width="6.140625" style="89" customWidth="1"/>
    <col min="7687" max="7687" width="8.42578125" style="89" customWidth="1"/>
    <col min="7688" max="7691" width="12.28515625" style="89" customWidth="1"/>
    <col min="7692" max="7936" width="9.140625" style="89"/>
    <col min="7937" max="7937" width="3.5703125" style="89" customWidth="1"/>
    <col min="7938" max="7938" width="6.28515625" style="89" customWidth="1"/>
    <col min="7939" max="7939" width="10.5703125" style="89" customWidth="1"/>
    <col min="7940" max="7941" width="12.28515625" style="89" customWidth="1"/>
    <col min="7942" max="7942" width="6.140625" style="89" customWidth="1"/>
    <col min="7943" max="7943" width="8.42578125" style="89" customWidth="1"/>
    <col min="7944" max="7947" width="12.28515625" style="89" customWidth="1"/>
    <col min="7948" max="8192" width="9.140625" style="89"/>
    <col min="8193" max="8193" width="3.5703125" style="89" customWidth="1"/>
    <col min="8194" max="8194" width="6.28515625" style="89" customWidth="1"/>
    <col min="8195" max="8195" width="10.5703125" style="89" customWidth="1"/>
    <col min="8196" max="8197" width="12.28515625" style="89" customWidth="1"/>
    <col min="8198" max="8198" width="6.140625" style="89" customWidth="1"/>
    <col min="8199" max="8199" width="8.42578125" style="89" customWidth="1"/>
    <col min="8200" max="8203" width="12.28515625" style="89" customWidth="1"/>
    <col min="8204" max="8448" width="9.140625" style="89"/>
    <col min="8449" max="8449" width="3.5703125" style="89" customWidth="1"/>
    <col min="8450" max="8450" width="6.28515625" style="89" customWidth="1"/>
    <col min="8451" max="8451" width="10.5703125" style="89" customWidth="1"/>
    <col min="8452" max="8453" width="12.28515625" style="89" customWidth="1"/>
    <col min="8454" max="8454" width="6.140625" style="89" customWidth="1"/>
    <col min="8455" max="8455" width="8.42578125" style="89" customWidth="1"/>
    <col min="8456" max="8459" width="12.28515625" style="89" customWidth="1"/>
    <col min="8460" max="8704" width="9.140625" style="89"/>
    <col min="8705" max="8705" width="3.5703125" style="89" customWidth="1"/>
    <col min="8706" max="8706" width="6.28515625" style="89" customWidth="1"/>
    <col min="8707" max="8707" width="10.5703125" style="89" customWidth="1"/>
    <col min="8708" max="8709" width="12.28515625" style="89" customWidth="1"/>
    <col min="8710" max="8710" width="6.140625" style="89" customWidth="1"/>
    <col min="8711" max="8711" width="8.42578125" style="89" customWidth="1"/>
    <col min="8712" max="8715" width="12.28515625" style="89" customWidth="1"/>
    <col min="8716" max="8960" width="9.140625" style="89"/>
    <col min="8961" max="8961" width="3.5703125" style="89" customWidth="1"/>
    <col min="8962" max="8962" width="6.28515625" style="89" customWidth="1"/>
    <col min="8963" max="8963" width="10.5703125" style="89" customWidth="1"/>
    <col min="8964" max="8965" width="12.28515625" style="89" customWidth="1"/>
    <col min="8966" max="8966" width="6.140625" style="89" customWidth="1"/>
    <col min="8967" max="8967" width="8.42578125" style="89" customWidth="1"/>
    <col min="8968" max="8971" width="12.28515625" style="89" customWidth="1"/>
    <col min="8972" max="9216" width="9.140625" style="89"/>
    <col min="9217" max="9217" width="3.5703125" style="89" customWidth="1"/>
    <col min="9218" max="9218" width="6.28515625" style="89" customWidth="1"/>
    <col min="9219" max="9219" width="10.5703125" style="89" customWidth="1"/>
    <col min="9220" max="9221" width="12.28515625" style="89" customWidth="1"/>
    <col min="9222" max="9222" width="6.140625" style="89" customWidth="1"/>
    <col min="9223" max="9223" width="8.42578125" style="89" customWidth="1"/>
    <col min="9224" max="9227" width="12.28515625" style="89" customWidth="1"/>
    <col min="9228" max="9472" width="9.140625" style="89"/>
    <col min="9473" max="9473" width="3.5703125" style="89" customWidth="1"/>
    <col min="9474" max="9474" width="6.28515625" style="89" customWidth="1"/>
    <col min="9475" max="9475" width="10.5703125" style="89" customWidth="1"/>
    <col min="9476" max="9477" width="12.28515625" style="89" customWidth="1"/>
    <col min="9478" max="9478" width="6.140625" style="89" customWidth="1"/>
    <col min="9479" max="9479" width="8.42578125" style="89" customWidth="1"/>
    <col min="9480" max="9483" width="12.28515625" style="89" customWidth="1"/>
    <col min="9484" max="9728" width="9.140625" style="89"/>
    <col min="9729" max="9729" width="3.5703125" style="89" customWidth="1"/>
    <col min="9730" max="9730" width="6.28515625" style="89" customWidth="1"/>
    <col min="9731" max="9731" width="10.5703125" style="89" customWidth="1"/>
    <col min="9732" max="9733" width="12.28515625" style="89" customWidth="1"/>
    <col min="9734" max="9734" width="6.140625" style="89" customWidth="1"/>
    <col min="9735" max="9735" width="8.42578125" style="89" customWidth="1"/>
    <col min="9736" max="9739" width="12.28515625" style="89" customWidth="1"/>
    <col min="9740" max="9984" width="9.140625" style="89"/>
    <col min="9985" max="9985" width="3.5703125" style="89" customWidth="1"/>
    <col min="9986" max="9986" width="6.28515625" style="89" customWidth="1"/>
    <col min="9987" max="9987" width="10.5703125" style="89" customWidth="1"/>
    <col min="9988" max="9989" width="12.28515625" style="89" customWidth="1"/>
    <col min="9990" max="9990" width="6.140625" style="89" customWidth="1"/>
    <col min="9991" max="9991" width="8.42578125" style="89" customWidth="1"/>
    <col min="9992" max="9995" width="12.28515625" style="89" customWidth="1"/>
    <col min="9996" max="10240" width="9.140625" style="89"/>
    <col min="10241" max="10241" width="3.5703125" style="89" customWidth="1"/>
    <col min="10242" max="10242" width="6.28515625" style="89" customWidth="1"/>
    <col min="10243" max="10243" width="10.5703125" style="89" customWidth="1"/>
    <col min="10244" max="10245" width="12.28515625" style="89" customWidth="1"/>
    <col min="10246" max="10246" width="6.140625" style="89" customWidth="1"/>
    <col min="10247" max="10247" width="8.42578125" style="89" customWidth="1"/>
    <col min="10248" max="10251" width="12.28515625" style="89" customWidth="1"/>
    <col min="10252" max="10496" width="9.140625" style="89"/>
    <col min="10497" max="10497" width="3.5703125" style="89" customWidth="1"/>
    <col min="10498" max="10498" width="6.28515625" style="89" customWidth="1"/>
    <col min="10499" max="10499" width="10.5703125" style="89" customWidth="1"/>
    <col min="10500" max="10501" width="12.28515625" style="89" customWidth="1"/>
    <col min="10502" max="10502" width="6.140625" style="89" customWidth="1"/>
    <col min="10503" max="10503" width="8.42578125" style="89" customWidth="1"/>
    <col min="10504" max="10507" width="12.28515625" style="89" customWidth="1"/>
    <col min="10508" max="10752" width="9.140625" style="89"/>
    <col min="10753" max="10753" width="3.5703125" style="89" customWidth="1"/>
    <col min="10754" max="10754" width="6.28515625" style="89" customWidth="1"/>
    <col min="10755" max="10755" width="10.5703125" style="89" customWidth="1"/>
    <col min="10756" max="10757" width="12.28515625" style="89" customWidth="1"/>
    <col min="10758" max="10758" width="6.140625" style="89" customWidth="1"/>
    <col min="10759" max="10759" width="8.42578125" style="89" customWidth="1"/>
    <col min="10760" max="10763" width="12.28515625" style="89" customWidth="1"/>
    <col min="10764" max="11008" width="9.140625" style="89"/>
    <col min="11009" max="11009" width="3.5703125" style="89" customWidth="1"/>
    <col min="11010" max="11010" width="6.28515625" style="89" customWidth="1"/>
    <col min="11011" max="11011" width="10.5703125" style="89" customWidth="1"/>
    <col min="11012" max="11013" width="12.28515625" style="89" customWidth="1"/>
    <col min="11014" max="11014" width="6.140625" style="89" customWidth="1"/>
    <col min="11015" max="11015" width="8.42578125" style="89" customWidth="1"/>
    <col min="11016" max="11019" width="12.28515625" style="89" customWidth="1"/>
    <col min="11020" max="11264" width="9.140625" style="89"/>
    <col min="11265" max="11265" width="3.5703125" style="89" customWidth="1"/>
    <col min="11266" max="11266" width="6.28515625" style="89" customWidth="1"/>
    <col min="11267" max="11267" width="10.5703125" style="89" customWidth="1"/>
    <col min="11268" max="11269" width="12.28515625" style="89" customWidth="1"/>
    <col min="11270" max="11270" width="6.140625" style="89" customWidth="1"/>
    <col min="11271" max="11271" width="8.42578125" style="89" customWidth="1"/>
    <col min="11272" max="11275" width="12.28515625" style="89" customWidth="1"/>
    <col min="11276" max="11520" width="9.140625" style="89"/>
    <col min="11521" max="11521" width="3.5703125" style="89" customWidth="1"/>
    <col min="11522" max="11522" width="6.28515625" style="89" customWidth="1"/>
    <col min="11523" max="11523" width="10.5703125" style="89" customWidth="1"/>
    <col min="11524" max="11525" width="12.28515625" style="89" customWidth="1"/>
    <col min="11526" max="11526" width="6.140625" style="89" customWidth="1"/>
    <col min="11527" max="11527" width="8.42578125" style="89" customWidth="1"/>
    <col min="11528" max="11531" width="12.28515625" style="89" customWidth="1"/>
    <col min="11532" max="11776" width="9.140625" style="89"/>
    <col min="11777" max="11777" width="3.5703125" style="89" customWidth="1"/>
    <col min="11778" max="11778" width="6.28515625" style="89" customWidth="1"/>
    <col min="11779" max="11779" width="10.5703125" style="89" customWidth="1"/>
    <col min="11780" max="11781" width="12.28515625" style="89" customWidth="1"/>
    <col min="11782" max="11782" width="6.140625" style="89" customWidth="1"/>
    <col min="11783" max="11783" width="8.42578125" style="89" customWidth="1"/>
    <col min="11784" max="11787" width="12.28515625" style="89" customWidth="1"/>
    <col min="11788" max="12032" width="9.140625" style="89"/>
    <col min="12033" max="12033" width="3.5703125" style="89" customWidth="1"/>
    <col min="12034" max="12034" width="6.28515625" style="89" customWidth="1"/>
    <col min="12035" max="12035" width="10.5703125" style="89" customWidth="1"/>
    <col min="12036" max="12037" width="12.28515625" style="89" customWidth="1"/>
    <col min="12038" max="12038" width="6.140625" style="89" customWidth="1"/>
    <col min="12039" max="12039" width="8.42578125" style="89" customWidth="1"/>
    <col min="12040" max="12043" width="12.28515625" style="89" customWidth="1"/>
    <col min="12044" max="12288" width="9.140625" style="89"/>
    <col min="12289" max="12289" width="3.5703125" style="89" customWidth="1"/>
    <col min="12290" max="12290" width="6.28515625" style="89" customWidth="1"/>
    <col min="12291" max="12291" width="10.5703125" style="89" customWidth="1"/>
    <col min="12292" max="12293" width="12.28515625" style="89" customWidth="1"/>
    <col min="12294" max="12294" width="6.140625" style="89" customWidth="1"/>
    <col min="12295" max="12295" width="8.42578125" style="89" customWidth="1"/>
    <col min="12296" max="12299" width="12.28515625" style="89" customWidth="1"/>
    <col min="12300" max="12544" width="9.140625" style="89"/>
    <col min="12545" max="12545" width="3.5703125" style="89" customWidth="1"/>
    <col min="12546" max="12546" width="6.28515625" style="89" customWidth="1"/>
    <col min="12547" max="12547" width="10.5703125" style="89" customWidth="1"/>
    <col min="12548" max="12549" width="12.28515625" style="89" customWidth="1"/>
    <col min="12550" max="12550" width="6.140625" style="89" customWidth="1"/>
    <col min="12551" max="12551" width="8.42578125" style="89" customWidth="1"/>
    <col min="12552" max="12555" width="12.28515625" style="89" customWidth="1"/>
    <col min="12556" max="12800" width="9.140625" style="89"/>
    <col min="12801" max="12801" width="3.5703125" style="89" customWidth="1"/>
    <col min="12802" max="12802" width="6.28515625" style="89" customWidth="1"/>
    <col min="12803" max="12803" width="10.5703125" style="89" customWidth="1"/>
    <col min="12804" max="12805" width="12.28515625" style="89" customWidth="1"/>
    <col min="12806" max="12806" width="6.140625" style="89" customWidth="1"/>
    <col min="12807" max="12807" width="8.42578125" style="89" customWidth="1"/>
    <col min="12808" max="12811" width="12.28515625" style="89" customWidth="1"/>
    <col min="12812" max="13056" width="9.140625" style="89"/>
    <col min="13057" max="13057" width="3.5703125" style="89" customWidth="1"/>
    <col min="13058" max="13058" width="6.28515625" style="89" customWidth="1"/>
    <col min="13059" max="13059" width="10.5703125" style="89" customWidth="1"/>
    <col min="13060" max="13061" width="12.28515625" style="89" customWidth="1"/>
    <col min="13062" max="13062" width="6.140625" style="89" customWidth="1"/>
    <col min="13063" max="13063" width="8.42578125" style="89" customWidth="1"/>
    <col min="13064" max="13067" width="12.28515625" style="89" customWidth="1"/>
    <col min="13068" max="13312" width="9.140625" style="89"/>
    <col min="13313" max="13313" width="3.5703125" style="89" customWidth="1"/>
    <col min="13314" max="13314" width="6.28515625" style="89" customWidth="1"/>
    <col min="13315" max="13315" width="10.5703125" style="89" customWidth="1"/>
    <col min="13316" max="13317" width="12.28515625" style="89" customWidth="1"/>
    <col min="13318" max="13318" width="6.140625" style="89" customWidth="1"/>
    <col min="13319" max="13319" width="8.42578125" style="89" customWidth="1"/>
    <col min="13320" max="13323" width="12.28515625" style="89" customWidth="1"/>
    <col min="13324" max="13568" width="9.140625" style="89"/>
    <col min="13569" max="13569" width="3.5703125" style="89" customWidth="1"/>
    <col min="13570" max="13570" width="6.28515625" style="89" customWidth="1"/>
    <col min="13571" max="13571" width="10.5703125" style="89" customWidth="1"/>
    <col min="13572" max="13573" width="12.28515625" style="89" customWidth="1"/>
    <col min="13574" max="13574" width="6.140625" style="89" customWidth="1"/>
    <col min="13575" max="13575" width="8.42578125" style="89" customWidth="1"/>
    <col min="13576" max="13579" width="12.28515625" style="89" customWidth="1"/>
    <col min="13580" max="13824" width="9.140625" style="89"/>
    <col min="13825" max="13825" width="3.5703125" style="89" customWidth="1"/>
    <col min="13826" max="13826" width="6.28515625" style="89" customWidth="1"/>
    <col min="13827" max="13827" width="10.5703125" style="89" customWidth="1"/>
    <col min="13828" max="13829" width="12.28515625" style="89" customWidth="1"/>
    <col min="13830" max="13830" width="6.140625" style="89" customWidth="1"/>
    <col min="13831" max="13831" width="8.42578125" style="89" customWidth="1"/>
    <col min="13832" max="13835" width="12.28515625" style="89" customWidth="1"/>
    <col min="13836" max="14080" width="9.140625" style="89"/>
    <col min="14081" max="14081" width="3.5703125" style="89" customWidth="1"/>
    <col min="14082" max="14082" width="6.28515625" style="89" customWidth="1"/>
    <col min="14083" max="14083" width="10.5703125" style="89" customWidth="1"/>
    <col min="14084" max="14085" width="12.28515625" style="89" customWidth="1"/>
    <col min="14086" max="14086" width="6.140625" style="89" customWidth="1"/>
    <col min="14087" max="14087" width="8.42578125" style="89" customWidth="1"/>
    <col min="14088" max="14091" width="12.28515625" style="89" customWidth="1"/>
    <col min="14092" max="14336" width="9.140625" style="89"/>
    <col min="14337" max="14337" width="3.5703125" style="89" customWidth="1"/>
    <col min="14338" max="14338" width="6.28515625" style="89" customWidth="1"/>
    <col min="14339" max="14339" width="10.5703125" style="89" customWidth="1"/>
    <col min="14340" max="14341" width="12.28515625" style="89" customWidth="1"/>
    <col min="14342" max="14342" width="6.140625" style="89" customWidth="1"/>
    <col min="14343" max="14343" width="8.42578125" style="89" customWidth="1"/>
    <col min="14344" max="14347" width="12.28515625" style="89" customWidth="1"/>
    <col min="14348" max="14592" width="9.140625" style="89"/>
    <col min="14593" max="14593" width="3.5703125" style="89" customWidth="1"/>
    <col min="14594" max="14594" width="6.28515625" style="89" customWidth="1"/>
    <col min="14595" max="14595" width="10.5703125" style="89" customWidth="1"/>
    <col min="14596" max="14597" width="12.28515625" style="89" customWidth="1"/>
    <col min="14598" max="14598" width="6.140625" style="89" customWidth="1"/>
    <col min="14599" max="14599" width="8.42578125" style="89" customWidth="1"/>
    <col min="14600" max="14603" width="12.28515625" style="89" customWidth="1"/>
    <col min="14604" max="14848" width="9.140625" style="89"/>
    <col min="14849" max="14849" width="3.5703125" style="89" customWidth="1"/>
    <col min="14850" max="14850" width="6.28515625" style="89" customWidth="1"/>
    <col min="14851" max="14851" width="10.5703125" style="89" customWidth="1"/>
    <col min="14852" max="14853" width="12.28515625" style="89" customWidth="1"/>
    <col min="14854" max="14854" width="6.140625" style="89" customWidth="1"/>
    <col min="14855" max="14855" width="8.42578125" style="89" customWidth="1"/>
    <col min="14856" max="14859" width="12.28515625" style="89" customWidth="1"/>
    <col min="14860" max="15104" width="9.140625" style="89"/>
    <col min="15105" max="15105" width="3.5703125" style="89" customWidth="1"/>
    <col min="15106" max="15106" width="6.28515625" style="89" customWidth="1"/>
    <col min="15107" max="15107" width="10.5703125" style="89" customWidth="1"/>
    <col min="15108" max="15109" width="12.28515625" style="89" customWidth="1"/>
    <col min="15110" max="15110" width="6.140625" style="89" customWidth="1"/>
    <col min="15111" max="15111" width="8.42578125" style="89" customWidth="1"/>
    <col min="15112" max="15115" width="12.28515625" style="89" customWidth="1"/>
    <col min="15116" max="15360" width="9.140625" style="89"/>
    <col min="15361" max="15361" width="3.5703125" style="89" customWidth="1"/>
    <col min="15362" max="15362" width="6.28515625" style="89" customWidth="1"/>
    <col min="15363" max="15363" width="10.5703125" style="89" customWidth="1"/>
    <col min="15364" max="15365" width="12.28515625" style="89" customWidth="1"/>
    <col min="15366" max="15366" width="6.140625" style="89" customWidth="1"/>
    <col min="15367" max="15367" width="8.42578125" style="89" customWidth="1"/>
    <col min="15368" max="15371" width="12.28515625" style="89" customWidth="1"/>
    <col min="15372" max="15616" width="9.140625" style="89"/>
    <col min="15617" max="15617" width="3.5703125" style="89" customWidth="1"/>
    <col min="15618" max="15618" width="6.28515625" style="89" customWidth="1"/>
    <col min="15619" max="15619" width="10.5703125" style="89" customWidth="1"/>
    <col min="15620" max="15621" width="12.28515625" style="89" customWidth="1"/>
    <col min="15622" max="15622" width="6.140625" style="89" customWidth="1"/>
    <col min="15623" max="15623" width="8.42578125" style="89" customWidth="1"/>
    <col min="15624" max="15627" width="12.28515625" style="89" customWidth="1"/>
    <col min="15628" max="15872" width="9.140625" style="89"/>
    <col min="15873" max="15873" width="3.5703125" style="89" customWidth="1"/>
    <col min="15874" max="15874" width="6.28515625" style="89" customWidth="1"/>
    <col min="15875" max="15875" width="10.5703125" style="89" customWidth="1"/>
    <col min="15876" max="15877" width="12.28515625" style="89" customWidth="1"/>
    <col min="15878" max="15878" width="6.140625" style="89" customWidth="1"/>
    <col min="15879" max="15879" width="8.42578125" style="89" customWidth="1"/>
    <col min="15880" max="15883" width="12.28515625" style="89" customWidth="1"/>
    <col min="15884" max="16128" width="9.140625" style="89"/>
    <col min="16129" max="16129" width="3.5703125" style="89" customWidth="1"/>
    <col min="16130" max="16130" width="6.28515625" style="89" customWidth="1"/>
    <col min="16131" max="16131" width="10.5703125" style="89" customWidth="1"/>
    <col min="16132" max="16133" width="12.28515625" style="89" customWidth="1"/>
    <col min="16134" max="16134" width="6.140625" style="89" customWidth="1"/>
    <col min="16135" max="16135" width="8.42578125" style="89" customWidth="1"/>
    <col min="16136" max="16139" width="12.28515625" style="89" customWidth="1"/>
    <col min="16140" max="16384" width="9.140625" style="89"/>
  </cols>
  <sheetData>
    <row r="1" spans="1:13" ht="15.75" x14ac:dyDescent="0.2">
      <c r="A1" s="86" t="s">
        <v>134</v>
      </c>
      <c r="B1" s="87"/>
      <c r="C1" s="88"/>
      <c r="D1" s="88"/>
      <c r="E1" s="88"/>
      <c r="F1" s="88"/>
      <c r="G1" s="88"/>
      <c r="H1" s="88"/>
      <c r="I1" s="88"/>
      <c r="J1" s="88"/>
      <c r="K1" s="88"/>
      <c r="L1" s="87"/>
      <c r="M1" s="87"/>
    </row>
    <row r="2" spans="1:13" ht="13.5" thickBot="1" x14ac:dyDescent="0.25">
      <c r="A2" s="87"/>
      <c r="B2" s="87"/>
      <c r="C2" s="88"/>
      <c r="D2" s="88"/>
      <c r="E2" s="88"/>
      <c r="F2" s="88"/>
      <c r="G2" s="88"/>
      <c r="H2" s="88"/>
      <c r="I2" s="88"/>
      <c r="J2" s="88"/>
      <c r="K2" s="88"/>
      <c r="L2" s="90" t="s">
        <v>108</v>
      </c>
      <c r="M2" s="87"/>
    </row>
    <row r="3" spans="1:13" ht="15" customHeight="1" x14ac:dyDescent="0.2">
      <c r="A3" s="141" t="s">
        <v>109</v>
      </c>
      <c r="B3" s="143" t="s">
        <v>110</v>
      </c>
      <c r="C3" s="143"/>
      <c r="D3" s="143"/>
      <c r="E3" s="143"/>
      <c r="F3" s="143"/>
      <c r="G3" s="143"/>
      <c r="H3" s="91" t="s">
        <v>111</v>
      </c>
      <c r="I3" s="146" t="s">
        <v>112</v>
      </c>
      <c r="J3" s="146"/>
      <c r="K3" s="92" t="s">
        <v>113</v>
      </c>
      <c r="L3" s="93" t="s">
        <v>114</v>
      </c>
      <c r="M3" s="87"/>
    </row>
    <row r="4" spans="1:13" ht="26.25" customHeight="1" x14ac:dyDescent="0.2">
      <c r="A4" s="142"/>
      <c r="B4" s="144"/>
      <c r="C4" s="144"/>
      <c r="D4" s="144"/>
      <c r="E4" s="144"/>
      <c r="F4" s="144"/>
      <c r="G4" s="144"/>
      <c r="H4" s="94" t="s">
        <v>115</v>
      </c>
      <c r="I4" s="95" t="s">
        <v>116</v>
      </c>
      <c r="J4" s="96" t="s">
        <v>117</v>
      </c>
      <c r="K4" s="97" t="s">
        <v>118</v>
      </c>
      <c r="L4" s="98" t="s">
        <v>119</v>
      </c>
      <c r="M4" s="87"/>
    </row>
    <row r="5" spans="1:13" ht="16.149999999999999" customHeight="1" x14ac:dyDescent="0.2">
      <c r="A5" s="99"/>
      <c r="B5" s="145"/>
      <c r="C5" s="145"/>
      <c r="D5" s="145"/>
      <c r="E5" s="145"/>
      <c r="F5" s="145"/>
      <c r="G5" s="145"/>
      <c r="H5" s="100" t="s">
        <v>120</v>
      </c>
      <c r="I5" s="101" t="s">
        <v>121</v>
      </c>
      <c r="J5" s="101" t="s">
        <v>122</v>
      </c>
      <c r="K5" s="101" t="s">
        <v>123</v>
      </c>
      <c r="L5" s="102" t="s">
        <v>124</v>
      </c>
      <c r="M5" s="87"/>
    </row>
    <row r="6" spans="1:13" x14ac:dyDescent="0.2">
      <c r="A6" s="103">
        <v>1</v>
      </c>
      <c r="B6" s="104" t="s">
        <v>125</v>
      </c>
      <c r="C6" s="105"/>
      <c r="D6" s="105"/>
      <c r="E6" s="105"/>
      <c r="F6" s="105"/>
      <c r="G6" s="106"/>
      <c r="H6" s="107">
        <f>SUM(H7:H11)+H12+H13</f>
        <v>66422.92</v>
      </c>
      <c r="I6" s="108">
        <f>SUM(I7:I11)+I12+I13</f>
        <v>41599.551999999996</v>
      </c>
      <c r="J6" s="108">
        <f>SUM(J7:J11)+J12+J13</f>
        <v>0</v>
      </c>
      <c r="K6" s="108">
        <f>SUM(K7:K11)+K12+K13</f>
        <v>66211</v>
      </c>
      <c r="L6" s="109">
        <f>SUM(L7:L11)+L12+L13</f>
        <v>41811.471999999994</v>
      </c>
      <c r="M6" s="87"/>
    </row>
    <row r="7" spans="1:13" x14ac:dyDescent="0.2">
      <c r="A7" s="110">
        <f t="shared" ref="A7:A13" si="0">A6+1</f>
        <v>2</v>
      </c>
      <c r="B7" s="111" t="s">
        <v>126</v>
      </c>
      <c r="C7" s="112" t="s">
        <v>127</v>
      </c>
      <c r="D7" s="113"/>
      <c r="E7" s="113"/>
      <c r="F7" s="113"/>
      <c r="G7" s="114"/>
      <c r="H7" s="115">
        <f>'[1]11.a'!C3</f>
        <v>7618.92</v>
      </c>
      <c r="I7" s="116">
        <f>'[1]11.a'!C8</f>
        <v>0</v>
      </c>
      <c r="J7" s="116">
        <f>'[1]11.a'!C4</f>
        <v>0</v>
      </c>
      <c r="K7" s="116">
        <f>'[1]11.a'!C14</f>
        <v>0</v>
      </c>
      <c r="L7" s="117">
        <f>H7+I7-K7</f>
        <v>7618.92</v>
      </c>
      <c r="M7" s="87"/>
    </row>
    <row r="8" spans="1:13" x14ac:dyDescent="0.2">
      <c r="A8" s="118">
        <f t="shared" si="0"/>
        <v>3</v>
      </c>
      <c r="B8" s="119"/>
      <c r="C8" s="120" t="s">
        <v>128</v>
      </c>
      <c r="D8" s="121"/>
      <c r="E8" s="121"/>
      <c r="F8" s="121"/>
      <c r="G8" s="122"/>
      <c r="H8" s="123">
        <v>21481</v>
      </c>
      <c r="I8" s="124">
        <v>11000</v>
      </c>
      <c r="J8" s="125">
        <v>0</v>
      </c>
      <c r="K8" s="124">
        <v>16770</v>
      </c>
      <c r="L8" s="126">
        <f t="shared" ref="L8:L13" si="1">H8+I8-K8</f>
        <v>15711</v>
      </c>
      <c r="M8" s="87"/>
    </row>
    <row r="9" spans="1:13" x14ac:dyDescent="0.2">
      <c r="A9" s="118">
        <f t="shared" si="0"/>
        <v>4</v>
      </c>
      <c r="B9" s="119"/>
      <c r="C9" s="120" t="s">
        <v>129</v>
      </c>
      <c r="D9" s="121"/>
      <c r="E9" s="121"/>
      <c r="F9" s="121"/>
      <c r="G9" s="122"/>
      <c r="H9" s="123">
        <v>10103</v>
      </c>
      <c r="I9" s="124">
        <v>19200</v>
      </c>
      <c r="J9" s="127">
        <v>0</v>
      </c>
      <c r="K9" s="124">
        <f>-'Stipendijní fond - detail'!B7*1000</f>
        <v>20099.999999999996</v>
      </c>
      <c r="L9" s="126">
        <f>H9+I9-K9</f>
        <v>9203.0000000000036</v>
      </c>
      <c r="M9" s="87"/>
    </row>
    <row r="10" spans="1:13" x14ac:dyDescent="0.2">
      <c r="A10" s="118">
        <f t="shared" si="0"/>
        <v>5</v>
      </c>
      <c r="B10" s="119"/>
      <c r="C10" s="120" t="s">
        <v>130</v>
      </c>
      <c r="D10" s="121"/>
      <c r="E10" s="121"/>
      <c r="F10" s="121"/>
      <c r="G10" s="122"/>
      <c r="H10" s="123">
        <f>'[1]11.d'!C3</f>
        <v>0</v>
      </c>
      <c r="I10" s="124">
        <f>'[1]11.d'!C9</f>
        <v>0</v>
      </c>
      <c r="J10" s="116">
        <f>'[1]11.d'!C4</f>
        <v>0</v>
      </c>
      <c r="K10" s="124">
        <f>'[1]11.d'!C15</f>
        <v>0</v>
      </c>
      <c r="L10" s="126">
        <f t="shared" si="1"/>
        <v>0</v>
      </c>
    </row>
    <row r="11" spans="1:13" x14ac:dyDescent="0.2">
      <c r="A11" s="118">
        <f t="shared" si="0"/>
        <v>6</v>
      </c>
      <c r="B11" s="119"/>
      <c r="C11" s="120" t="s">
        <v>131</v>
      </c>
      <c r="D11" s="121"/>
      <c r="E11" s="121"/>
      <c r="F11" s="121"/>
      <c r="G11" s="122"/>
      <c r="H11" s="123">
        <v>10150</v>
      </c>
      <c r="I11" s="124">
        <v>6000</v>
      </c>
      <c r="J11" s="127">
        <v>0</v>
      </c>
      <c r="K11" s="124">
        <v>10150</v>
      </c>
      <c r="L11" s="126">
        <f t="shared" si="1"/>
        <v>6000</v>
      </c>
    </row>
    <row r="12" spans="1:13" x14ac:dyDescent="0.2">
      <c r="A12" s="118">
        <f>A11+1</f>
        <v>7</v>
      </c>
      <c r="B12" s="119"/>
      <c r="C12" s="120" t="s">
        <v>132</v>
      </c>
      <c r="D12" s="121"/>
      <c r="E12" s="121"/>
      <c r="F12" s="121"/>
      <c r="G12" s="122"/>
      <c r="H12" s="123">
        <v>4579</v>
      </c>
      <c r="I12" s="124">
        <f>'[1]11.f'!C4</f>
        <v>5399.5519999999997</v>
      </c>
      <c r="J12" s="127">
        <v>0</v>
      </c>
      <c r="K12" s="124">
        <v>6700</v>
      </c>
      <c r="L12" s="126">
        <f t="shared" si="1"/>
        <v>3278.5519999999997</v>
      </c>
    </row>
    <row r="13" spans="1:13" ht="13.5" thickBot="1" x14ac:dyDescent="0.25">
      <c r="A13" s="128">
        <f t="shared" si="0"/>
        <v>8</v>
      </c>
      <c r="B13" s="129"/>
      <c r="C13" s="130" t="s">
        <v>133</v>
      </c>
      <c r="D13" s="131"/>
      <c r="E13" s="131"/>
      <c r="F13" s="131"/>
      <c r="G13" s="132"/>
      <c r="H13" s="133">
        <v>12491</v>
      </c>
      <c r="I13" s="134">
        <v>0</v>
      </c>
      <c r="J13" s="134">
        <f>'[1]11.g'!C5</f>
        <v>0</v>
      </c>
      <c r="K13" s="134">
        <v>12491</v>
      </c>
      <c r="L13" s="135">
        <f t="shared" si="1"/>
        <v>0</v>
      </c>
    </row>
    <row r="16" spans="1:13" x14ac:dyDescent="0.2">
      <c r="A16" s="137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7"/>
    </row>
    <row r="17" spans="1:12" x14ac:dyDescent="0.2">
      <c r="A17" s="137"/>
      <c r="B17" s="137"/>
      <c r="C17" s="138"/>
      <c r="D17" s="138"/>
      <c r="E17" s="138"/>
      <c r="F17" s="138"/>
      <c r="G17" s="138"/>
      <c r="H17" s="138"/>
      <c r="I17" s="138"/>
      <c r="J17" s="138"/>
      <c r="K17" s="138"/>
      <c r="L17" s="137"/>
    </row>
    <row r="18" spans="1:12" x14ac:dyDescent="0.2">
      <c r="A18" s="137"/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7"/>
    </row>
    <row r="19" spans="1:12" x14ac:dyDescent="0.2">
      <c r="A19" s="137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7"/>
    </row>
    <row r="20" spans="1:12" x14ac:dyDescent="0.2">
      <c r="A20" s="137"/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7"/>
    </row>
    <row r="21" spans="1:12" x14ac:dyDescent="0.2">
      <c r="A21" s="137"/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7"/>
    </row>
    <row r="22" spans="1:12" x14ac:dyDescent="0.2">
      <c r="A22" s="137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137"/>
    </row>
    <row r="23" spans="1:12" x14ac:dyDescent="0.2">
      <c r="A23" s="137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7"/>
    </row>
    <row r="24" spans="1:12" x14ac:dyDescent="0.2">
      <c r="A24" s="137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7"/>
    </row>
    <row r="25" spans="1:12" x14ac:dyDescent="0.2">
      <c r="A25" s="137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137"/>
    </row>
    <row r="26" spans="1:12" x14ac:dyDescent="0.2">
      <c r="A26" s="137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7"/>
    </row>
    <row r="27" spans="1:12" x14ac:dyDescent="0.2">
      <c r="A27" s="137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7"/>
    </row>
  </sheetData>
  <mergeCells count="3">
    <mergeCell ref="A3:A4"/>
    <mergeCell ref="B3:G5"/>
    <mergeCell ref="I3:J3"/>
  </mergeCells>
  <pageMargins left="0.25" right="0.25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D7" sqref="D7"/>
    </sheetView>
  </sheetViews>
  <sheetFormatPr defaultRowHeight="12.75" x14ac:dyDescent="0.2"/>
  <cols>
    <col min="1" max="1" width="48.7109375" style="59" customWidth="1"/>
    <col min="2" max="2" width="7.5703125" style="60" customWidth="1"/>
    <col min="3" max="3" width="7.5703125" style="75" customWidth="1"/>
    <col min="4" max="4" width="48.7109375" style="59" customWidth="1"/>
    <col min="5" max="16384" width="9.140625" style="59"/>
  </cols>
  <sheetData>
    <row r="1" spans="1:4" ht="18.75" x14ac:dyDescent="0.2">
      <c r="A1" s="57" t="s">
        <v>88</v>
      </c>
      <c r="B1" s="58"/>
      <c r="C1" s="74"/>
      <c r="D1" s="57"/>
    </row>
    <row r="2" spans="1:4" ht="15" x14ac:dyDescent="0.2">
      <c r="A2" s="61" t="s">
        <v>89</v>
      </c>
      <c r="D2" s="61"/>
    </row>
    <row r="3" spans="1:4" ht="15.75" thickBot="1" x14ac:dyDescent="0.25">
      <c r="A3" s="61"/>
      <c r="D3" s="61"/>
    </row>
    <row r="4" spans="1:4" ht="15" x14ac:dyDescent="0.2">
      <c r="A4" s="62" t="s">
        <v>90</v>
      </c>
      <c r="B4" s="63">
        <v>2014</v>
      </c>
      <c r="C4" s="73" t="s">
        <v>54</v>
      </c>
      <c r="D4" s="62" t="s">
        <v>15</v>
      </c>
    </row>
    <row r="5" spans="1:4" ht="15" x14ac:dyDescent="0.2">
      <c r="A5" s="64" t="s">
        <v>103</v>
      </c>
      <c r="B5" s="65">
        <v>10.103</v>
      </c>
      <c r="C5" s="76"/>
      <c r="D5" s="64"/>
    </row>
    <row r="6" spans="1:4" ht="15" x14ac:dyDescent="0.2">
      <c r="A6" s="66" t="s">
        <v>91</v>
      </c>
      <c r="B6" s="67">
        <v>19.2</v>
      </c>
      <c r="C6" s="77"/>
      <c r="D6" s="66" t="s">
        <v>47</v>
      </c>
    </row>
    <row r="7" spans="1:4" ht="15" x14ac:dyDescent="0.2">
      <c r="A7" s="66" t="s">
        <v>92</v>
      </c>
      <c r="B7" s="67">
        <f>-SUM(B9:B21)</f>
        <v>-20.099999999999998</v>
      </c>
      <c r="C7" s="77"/>
      <c r="D7" s="66"/>
    </row>
    <row r="8" spans="1:4" ht="15.75" thickBot="1" x14ac:dyDescent="0.25">
      <c r="A8" s="68" t="s">
        <v>102</v>
      </c>
      <c r="B8" s="69">
        <f>SUM(B5:B7)</f>
        <v>9.2029999999999994</v>
      </c>
      <c r="C8" s="81"/>
      <c r="D8" s="68"/>
    </row>
    <row r="9" spans="1:4" ht="15" x14ac:dyDescent="0.2">
      <c r="A9" s="70" t="s">
        <v>93</v>
      </c>
      <c r="B9" s="78">
        <v>2.0699999999999998</v>
      </c>
      <c r="C9" s="82">
        <f>B9/-$B$7</f>
        <v>0.10298507462686568</v>
      </c>
      <c r="D9" s="70"/>
    </row>
    <row r="10" spans="1:4" ht="15" x14ac:dyDescent="0.2">
      <c r="A10" s="85" t="s">
        <v>106</v>
      </c>
      <c r="B10" s="79">
        <v>3.75</v>
      </c>
      <c r="C10" s="83">
        <f t="shared" ref="C10:C21" si="0">B10/-$B$7</f>
        <v>0.18656716417910449</v>
      </c>
      <c r="D10" s="85"/>
    </row>
    <row r="11" spans="1:4" ht="15" x14ac:dyDescent="0.2">
      <c r="A11" s="71" t="s">
        <v>94</v>
      </c>
      <c r="B11" s="79">
        <v>0.5</v>
      </c>
      <c r="C11" s="83">
        <f t="shared" si="0"/>
        <v>2.4875621890547265E-2</v>
      </c>
      <c r="D11" s="71"/>
    </row>
    <row r="12" spans="1:4" ht="15" x14ac:dyDescent="0.2">
      <c r="A12" s="71" t="s">
        <v>95</v>
      </c>
      <c r="B12" s="79">
        <v>4</v>
      </c>
      <c r="C12" s="83">
        <f t="shared" si="0"/>
        <v>0.19900497512437812</v>
      </c>
      <c r="D12" s="71"/>
    </row>
    <row r="13" spans="1:4" ht="15" x14ac:dyDescent="0.2">
      <c r="A13" s="71" t="s">
        <v>96</v>
      </c>
      <c r="B13" s="79">
        <v>2.5</v>
      </c>
      <c r="C13" s="83">
        <f t="shared" si="0"/>
        <v>0.12437810945273634</v>
      </c>
      <c r="D13" s="71"/>
    </row>
    <row r="14" spans="1:4" ht="15" x14ac:dyDescent="0.2">
      <c r="A14" s="71" t="s">
        <v>101</v>
      </c>
      <c r="B14" s="79">
        <v>0.4</v>
      </c>
      <c r="C14" s="83">
        <f t="shared" si="0"/>
        <v>1.9900497512437814E-2</v>
      </c>
      <c r="D14" s="71"/>
    </row>
    <row r="15" spans="1:4" ht="15" x14ac:dyDescent="0.2">
      <c r="A15" s="71" t="s">
        <v>97</v>
      </c>
      <c r="B15" s="79">
        <v>1</v>
      </c>
      <c r="C15" s="83">
        <f t="shared" si="0"/>
        <v>4.975124378109453E-2</v>
      </c>
      <c r="D15" s="71" t="s">
        <v>135</v>
      </c>
    </row>
    <row r="16" spans="1:4" ht="15" x14ac:dyDescent="0.2">
      <c r="A16" s="71" t="s">
        <v>105</v>
      </c>
      <c r="B16" s="79">
        <v>2.5</v>
      </c>
      <c r="C16" s="83">
        <f t="shared" si="0"/>
        <v>0.12437810945273634</v>
      </c>
      <c r="D16" s="71"/>
    </row>
    <row r="17" spans="1:4" ht="15" x14ac:dyDescent="0.2">
      <c r="A17" s="71" t="s">
        <v>104</v>
      </c>
      <c r="B17" s="79">
        <v>0.45</v>
      </c>
      <c r="C17" s="83">
        <f t="shared" si="0"/>
        <v>2.2388059701492539E-2</v>
      </c>
      <c r="D17" s="71"/>
    </row>
    <row r="18" spans="1:4" ht="15" x14ac:dyDescent="0.2">
      <c r="A18" s="71" t="s">
        <v>98</v>
      </c>
      <c r="B18" s="79">
        <v>0.18</v>
      </c>
      <c r="C18" s="83">
        <f t="shared" si="0"/>
        <v>8.9552238805970154E-3</v>
      </c>
      <c r="D18" s="71"/>
    </row>
    <row r="19" spans="1:4" ht="15" x14ac:dyDescent="0.2">
      <c r="A19" s="71" t="s">
        <v>99</v>
      </c>
      <c r="B19" s="79">
        <v>0.15</v>
      </c>
      <c r="C19" s="83">
        <f t="shared" si="0"/>
        <v>7.4626865671641798E-3</v>
      </c>
      <c r="D19" s="71"/>
    </row>
    <row r="20" spans="1:4" ht="15" x14ac:dyDescent="0.2">
      <c r="A20" s="85" t="s">
        <v>107</v>
      </c>
      <c r="B20" s="79">
        <v>2</v>
      </c>
      <c r="C20" s="83">
        <f t="shared" si="0"/>
        <v>9.950248756218906E-2</v>
      </c>
      <c r="D20" s="85"/>
    </row>
    <row r="21" spans="1:4" ht="15.75" thickBot="1" x14ac:dyDescent="0.25">
      <c r="A21" s="72" t="s">
        <v>100</v>
      </c>
      <c r="B21" s="80">
        <v>0.6</v>
      </c>
      <c r="C21" s="84">
        <f t="shared" si="0"/>
        <v>2.9850746268656719E-2</v>
      </c>
      <c r="D21" s="72"/>
    </row>
  </sheetData>
  <pageMargins left="0.25" right="0.25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923251DA1D18459B0271DD364E50B6" ma:contentTypeVersion="1" ma:contentTypeDescription="Vytvoří nový dokument" ma:contentTypeScope="" ma:versionID="1537f98d8310cb2ffae97f5b79fd7c66">
  <xsd:schema xmlns:xsd="http://www.w3.org/2001/XMLSchema" xmlns:xs="http://www.w3.org/2001/XMLSchema" xmlns:p="http://schemas.microsoft.com/office/2006/metadata/properties" xmlns:ns3="d5a24b50-ff86-4eff-a3f7-cc0b7b47374e" targetNamespace="http://schemas.microsoft.com/office/2006/metadata/properties" ma:root="true" ma:fieldsID="40d7a2b633f3958ab7efbc326ee3d82a" ns3:_="">
    <xsd:import namespace="d5a24b50-ff86-4eff-a3f7-cc0b7b47374e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24b50-ff86-4eff-a3f7-cc0b7b4737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8767C8-B34F-42E4-83A5-2EA39199E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24b50-ff86-4eff-a3f7-cc0b7b473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88C1D9-50E4-40E8-B89F-9CB514CBC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F6798-C923-4CE1-8A01-47CB65F5FA8B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d5a24b50-ff86-4eff-a3f7-cc0b7b47374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</vt:lpstr>
      <vt:lpstr>Výstupy</vt:lpstr>
      <vt:lpstr>Vstupy</vt:lpstr>
      <vt:lpstr>Fondy celkem</vt:lpstr>
      <vt:lpstr>Stipendijní fond -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tajemník</dc:creator>
  <cp:lastModifiedBy>FFUK</cp:lastModifiedBy>
  <cp:lastPrinted>2014-05-02T08:30:19Z</cp:lastPrinted>
  <dcterms:created xsi:type="dcterms:W3CDTF">2014-05-01T07:18:38Z</dcterms:created>
  <dcterms:modified xsi:type="dcterms:W3CDTF">2014-05-06T11:29:24Z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0x010100FF923251DA1D18459B0271DD364E50B6</vt:lpwstr>
  </property>
  <property fmtid="{D5CDD505-2E9C-101B-9397-08002B2CF9AE}" pid="3" name="IsMyDocuments">
    <vt:bool>true</vt:bool>
  </property>
</Properties>
</file>